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d.docs.live.net/c5116032efd75fb4/Desktop/Europolis OÜ/Raasiku valla kliima- ja energiakava/LÕPPVERSIOON/LÕPPPPVERSIOON/"/>
    </mc:Choice>
  </mc:AlternateContent>
  <xr:revisionPtr revIDLastSave="0" documentId="8_{77D3F92D-F2FB-4ACB-B876-61E4C4043DC2}" xr6:coauthVersionLast="47" xr6:coauthVersionMax="47" xr10:uidLastSave="{00000000-0000-0000-0000-000000000000}"/>
  <bookViews>
    <workbookView xWindow="-110" yWindow="-110" windowWidth="19420" windowHeight="10300" tabRatio="908" activeTab="11" xr2:uid="{ED033D0F-F167-42B4-B962-3710327EAE3A}"/>
  </bookViews>
  <sheets>
    <sheet name="Sisukord" sheetId="11" r:id="rId1"/>
    <sheet name="Maakasutus ja ... " sheetId="19" r:id="rId2"/>
    <sheet name="Looduskeskkond" sheetId="20" r:id="rId3"/>
    <sheet name="Energeetika ja..." sheetId="9" r:id="rId4"/>
    <sheet name="Taristu ja ehitised" sheetId="8" r:id="rId5"/>
    <sheet name="Liikuvus" sheetId="15" r:id="rId6"/>
    <sheet name="Elanikkonnakaitse" sheetId="1" r:id="rId7"/>
    <sheet name="Majandus" sheetId="5" r:id="rId8"/>
    <sheet name="Ringmajandus ja veemajandus" sheetId="16" r:id="rId9"/>
    <sheet name="Biomajandus" sheetId="18" r:id="rId10"/>
    <sheet name="Kogukond, ..." sheetId="17" r:id="rId11"/>
    <sheet name="Täpsem energeetika seirekava" sheetId="21" r:id="rId12"/>
  </sheets>
  <definedNames>
    <definedName name="_xlnm._FilterDatabase" localSheetId="1" hidden="1">'Maakasutus ja ... '!$A$3:$K$37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1" l="1"/>
  <c r="G59" i="21"/>
  <c r="E55" i="21"/>
  <c r="E54" i="21"/>
  <c r="E52" i="21"/>
  <c r="G52" i="21" s="1"/>
  <c r="G51" i="21"/>
  <c r="E50" i="21"/>
  <c r="G50" i="21" s="1"/>
  <c r="G49" i="21" s="1"/>
  <c r="E43" i="21"/>
  <c r="G43" i="21" s="1"/>
  <c r="G41" i="21"/>
  <c r="G26" i="21"/>
  <c r="E24" i="21"/>
  <c r="E19" i="21"/>
  <c r="E18" i="21"/>
  <c r="G18" i="21" s="1"/>
  <c r="G16" i="21"/>
  <c r="G19" i="21" s="1"/>
  <c r="G11" i="21"/>
  <c r="G10" i="21"/>
  <c r="E10" i="21"/>
  <c r="E9" i="21"/>
  <c r="G9" i="21" s="1"/>
  <c r="E8" i="21"/>
  <c r="G8" i="21" s="1"/>
  <c r="E7" i="21"/>
  <c r="E12" i="21" s="1"/>
  <c r="E49" i="21" l="1"/>
  <c r="G7" i="21"/>
  <c r="G12" i="21" s="1"/>
  <c r="G24" i="21"/>
  <c r="G20" i="21"/>
</calcChain>
</file>

<file path=xl/sharedStrings.xml><?xml version="1.0" encoding="utf-8"?>
<sst xmlns="http://schemas.openxmlformats.org/spreadsheetml/2006/main" count="1278" uniqueCount="673">
  <si>
    <t>Teemalehed</t>
  </si>
  <si>
    <t>Lisatud soovitused näitajate osas:</t>
  </si>
  <si>
    <t>Maakasutus ja planeerimine</t>
  </si>
  <si>
    <t>Looduskeskkond</t>
  </si>
  <si>
    <t>Energeetika ja varustuskindlus</t>
  </si>
  <si>
    <t>Taristu ja ehitised</t>
  </si>
  <si>
    <t>Liikuvus</t>
  </si>
  <si>
    <t>Elanikkonna kaitse ja riskide maandamine, s.h. tervis, sotsiaalhoolekanne ja päästevõimekus</t>
  </si>
  <si>
    <t>Majandus s.h keskkonnahoidlikud riigihanked ja ettevõtlus (tööstuslik tootmine ja toodete kasutus)</t>
  </si>
  <si>
    <t>Ringmajandus, jäätmed ja veemajandus</t>
  </si>
  <si>
    <t>Biomajandus</t>
  </si>
  <si>
    <t>Kogukond, teadlikkus ja koostöö</t>
  </si>
  <si>
    <t>Täpsem energeetika seirekava</t>
  </si>
  <si>
    <t>Algusesse</t>
  </si>
  <si>
    <t>Väide</t>
  </si>
  <si>
    <t>Kohaldub</t>
  </si>
  <si>
    <t>Ei kohaldu</t>
  </si>
  <si>
    <t>Kui ei, siis miks ei ole kohalduv</t>
  </si>
  <si>
    <t>Kui jah, siis kus kajastub kirjeldus</t>
  </si>
  <si>
    <t>Viide dokumendile</t>
  </si>
  <si>
    <t>Tegevused eesmärgini jõudmiseks, vajadusel lisada ridu</t>
  </si>
  <si>
    <t>Eesmärgi tähtaeg</t>
  </si>
  <si>
    <t>Eesmärgi mõõdik</t>
  </si>
  <si>
    <t>Vastutaja ja kaasatavad</t>
  </si>
  <si>
    <t>Tulemuslikkus: Täidetud tähtaegselt</t>
  </si>
  <si>
    <t>KOV-i planeerimis- ja ehitusspetsialistidel on piisav pädevus kliimateemaatika arvestamiseks nende igapäevatöös.</t>
  </si>
  <si>
    <t>JAH</t>
  </si>
  <si>
    <t>Kui KOV-i haldusalas on piirkondi, kus esinevad paduvihmadest tingitud üleujutused, tuleb nendes piirkondades üleujutuse tagajärjel toimuvaid riske maandada.  Üleujutuste maandamiseks kasutatakse muuhulgas ka looduspõhiseid lahendusi (viibekraavid,- tiigid, imbväljakud jne)</t>
  </si>
  <si>
    <t xml:space="preserve">Olemasolevate munitsipaalhoonete renoveerimisel ning uute hoonete, ligipääsuvõimaluste ja teede planeerimisel lähtutakse hoone ja liikuvuse kui terviku tõhususest. </t>
  </si>
  <si>
    <t xml:space="preserve">Kohalikud planeeringud arvestavad kliimamuutuste mõju ja sellega kaasnevaid riske. </t>
  </si>
  <si>
    <t xml:space="preserve">On hinnatud kui palju on KOV-i haldusalas inimeste poolt tekitatud keskkonnakahjuga alasid  ja kas KOVil on võimalik kaasa aidata selliste alade korrastamisel. </t>
  </si>
  <si>
    <t>Muu väide</t>
  </si>
  <si>
    <t>Looduskeskkond ja elurikkuse säilitamine, sh linnade elurikkus</t>
  </si>
  <si>
    <t>KOV omab ülevaadet oma territooriumi metsade tagavara juurdekasvust.</t>
  </si>
  <si>
    <t>KOVi hallatavate hoonete lokaalkütteseadmed on kaasajastatud ja energiatõhusad.</t>
  </si>
  <si>
    <t>Koostöös elektri-ettevõtetega on tagatud elektrisüsteemide töö- ja varustuskindlus.</t>
  </si>
  <si>
    <t>On analüüsitud taastuvenergiaressursside osakaalu suurendamise võimalused</t>
  </si>
  <si>
    <t>On tehtud koostööd taastuvenergiaettevõtetega erinevate lahenduste leidmisel sh. kriisiajal toimetulek, energia salvestamise lahendused/potentsiaal, varustuskindluse suurendamine.</t>
  </si>
  <si>
    <t>Tänavavalgustus on ajakohastatud.</t>
  </si>
  <si>
    <t>KOV üksuse elektrooniline ja digitaalne andmehõive on juhitud ja tegeletakse digijäätmete vähendamisega</t>
  </si>
  <si>
    <t>Tagatud on KOVile kuuluvate ehitiste ja rajatiste vastupidavus äärmuslikele ilmastikuoludele (hoonete soojustus, kütte-, jahutus- ja ventilatsioonisüsteemide töökindlus, vastupidavus, efektiivsus).</t>
  </si>
  <si>
    <t>KOV kasutab hoonete rekonstrueerimisel ja uute hoonete rajamisel võimalikult energiatõhusaid lahendusi.</t>
  </si>
  <si>
    <t>KOV hallatavatele hoonetele on tehtud energiaauditid, mille alusel on kavandatud hoonete rekonstrueerimine (sh hoone automaatika kaasajastamine erikulude haldamiseks).</t>
  </si>
  <si>
    <t>On tehtud koostööd elutähtsate teenuste pakkujatega, sh. sideteenuste kättesaadavus, st ligipääsu ning võimalikult kiire marsruudi korrasoleku tagamine kiirabile, päästemeeskonnale, kohaliku toidupoe olemasolu ja toiduvarud, veesüsteemide töökindlus ja vastupidavus, et parandada piirkonnas nende teenuste toimepidevust ja kättesaadavust; on tõstetud enda valmisolekut elutähtsa teenuste katkestuseks.</t>
  </si>
  <si>
    <t xml:space="preserve">On tagatud ühistranspordi võrgu pidev arendamine ja vajadustele vastavaks kohaldamine, vähese süsinikuheitega transpordisüsteemi arendamine, kergliiklusteedel liiklemise soodustamine. </t>
  </si>
  <si>
    <t>Ühistranspordikeskustega koostöö on hästi toimiv.</t>
  </si>
  <si>
    <t>On analüüsitud ja planeeritud tegevused taastuvenergia osakaalu suurendamiseks liikluses.</t>
  </si>
  <si>
    <t>Tervis, sotsiaalhoolekanne ja päästevõimekus</t>
  </si>
  <si>
    <t>Jah</t>
  </si>
  <si>
    <t>Ei</t>
  </si>
  <si>
    <t>Tegevused eesmärgini jõudmiseks</t>
  </si>
  <si>
    <t>Esmatasandi meditsiiniline abi on piisavalt kättesaadav.</t>
  </si>
  <si>
    <t>Vältimatu sotsiaalabi osutamine on piisavalt planeeritud ja tagatud</t>
  </si>
  <si>
    <t>Majandus sh keskkonnahoidlikud riigihanked ja ettevõtlus (tööstuslik tootmine ja toodete kasutus)</t>
  </si>
  <si>
    <t>KOV-i alal tegutsevaid ettevõtjaid on  teavitatud kliimamuutustega kaasnevatest riskidest piirkonnas.</t>
  </si>
  <si>
    <t>KOV on teadlik ringmajanduse põhimõtetest ja oskab suunata oma kogukonda neid põhimõtteid rakendama.</t>
  </si>
  <si>
    <t>On hinnatud, kui palju on aktiivset ja potentsiaalset põllumaad ja metsa ning kui suur osa KOV-is on vee- ja kalamajandusel ning turbakaevandusel. On olemas teadmine kui suur on nende sektorite tööhõive kohalikul tasandil. On ettenähtud eelnevalt mainitud sektorite kliimamuutustega kaasnevate riskide maandamine.</t>
  </si>
  <si>
    <t>On analüüsitud kliimamuutustest tingitud potentsiaalsed positiivsed muutused biomajandusele KOVi haldusalas.</t>
  </si>
  <si>
    <t>On teada, kui palju on kohalikke kutselisi põllumehi ja talupidajaid. Toodete transportimisest tekkivate heitgaaside vähendamiseks tuleks soodustada kohalike saaduste turustamist kohalikele inimestele</t>
  </si>
  <si>
    <t>Kavandatakse või on rakendatud bioenergia ressursside kasutus</t>
  </si>
  <si>
    <t>Biomajandus (põllumajandus, metsandus, muu maakasutus)</t>
  </si>
  <si>
    <t>On hinnatud kliimamuutustest tingitud mõjusid KOV-i kogukonna enimhaavatavatele inimgruppidele.</t>
  </si>
  <si>
    <t>On tegeletud KOV-i tasandil inimeste riskiteadlikkuse tõstmisega ja juhiste andmisega kriisiolukorras käitumiseks.</t>
  </si>
  <si>
    <t>On tõhustatud riskijuhtimist ja suurendatud KOV-ide ametnike ja töötajate teadlikkust ja kompetentsi kliimamuutustega kaasnevate riskide  ning võimaluste osas kliimamuutuste leevendamisele ja mõjuga kohanemisele kaasa aitamisel.</t>
  </si>
  <si>
    <t>On hinnatud kliimamuutuste leevendamisest tingitud majanduse ümber kujunemise sotsiaalset mõju KOV-i elanikele. Planeeritud on meetmeid nende riskide juhtimiseks.</t>
  </si>
  <si>
    <t xml:space="preserve">KOV hallatavate haridusasutuste, noortekeskuste ja huviringide kaudu suunatakse teadlikkuse tõstmist kliimamuutustest ja ringmajandusest. </t>
  </si>
  <si>
    <t>Andmeallikad</t>
  </si>
  <si>
    <t>%</t>
  </si>
  <si>
    <t>KOV</t>
  </si>
  <si>
    <t>Elering, Elektrilevi, võrguettevõtjad, KOV</t>
  </si>
  <si>
    <t>Kohaliku omavalitsuse üksuses energiasäästu ja taastuvenergiaallikate rakendamise võimaluste analüüs kasvuhoonegaaside heite vähendamiseks</t>
  </si>
  <si>
    <t>Elektrienergia kogutarbimine KOV territooriumil</t>
  </si>
  <si>
    <t>Elering, Elektrilevi, KOV</t>
  </si>
  <si>
    <t>KOV, võrguettevõtja</t>
  </si>
  <si>
    <t>Taastuvelektri tarbimine munitsipaalsektoris</t>
  </si>
  <si>
    <t xml:space="preserve">KOV </t>
  </si>
  <si>
    <t>Taastuvelektri tarbimine KOV territooriumil</t>
  </si>
  <si>
    <t>MWh/a</t>
  </si>
  <si>
    <t>Rekonstrueeritud KOV hoonete osakaal</t>
  </si>
  <si>
    <t>KOV/ühistranspordikeskus</t>
  </si>
  <si>
    <t>Ringmajandus ja veemajandus</t>
  </si>
  <si>
    <t>tk</t>
  </si>
  <si>
    <r>
      <t xml:space="preserve">Kohalike omavalitsuste energiamajanduse seireplaani ettepanek: </t>
    </r>
    <r>
      <rPr>
        <i/>
        <sz val="12"/>
        <color rgb="FF00B050"/>
        <rFont val="Calibri"/>
        <family val="2"/>
        <scheme val="minor"/>
      </rPr>
      <t xml:space="preserve">allikas Majandus- ja Kommunikatsiooniministeeriumi tellitud uuring "Kohalikes omavalitsustes energiasäästu ja taastuvenergiaallikate rakendamise võimaluste analüüs kasvuhoonegaaside heite vähendamiseks", III vahearuande lisa "III VA Lisa 1. Energiamajanduse seireplaani mõõdikud ja soovitused.xlsx" (allalaaditav alltoodud lingilt). Siin tabelis on rohelisega lisatud täiendavad soovitused. </t>
    </r>
  </si>
  <si>
    <t>Meede</t>
  </si>
  <si>
    <t>Mõõdik</t>
  </si>
  <si>
    <t>Ühik</t>
  </si>
  <si>
    <t>Baasaasta</t>
  </si>
  <si>
    <t>Algtase</t>
  </si>
  <si>
    <t>Sihtaasta</t>
  </si>
  <si>
    <t>Sihttase</t>
  </si>
  <si>
    <t>KOVi energiakasutuse põhiindikaatorid</t>
  </si>
  <si>
    <t>Meetmepaketi kogumõju</t>
  </si>
  <si>
    <r>
      <t>Soojus</t>
    </r>
    <r>
      <rPr>
        <b/>
        <sz val="12"/>
        <color rgb="FF00B050"/>
        <rFont val="Calibri"/>
        <family val="2"/>
        <scheme val="minor"/>
      </rPr>
      <t>- ja jahutus</t>
    </r>
    <r>
      <rPr>
        <b/>
        <sz val="12"/>
        <color theme="1"/>
        <rFont val="Calibri"/>
        <family val="2"/>
        <scheme val="minor"/>
      </rPr>
      <t>energia kogutarbimine KOV territooriumil</t>
    </r>
  </si>
  <si>
    <t>Taastuvenergia osakaal energia summaarsest lõpptarbimsest KOV territooriumil</t>
  </si>
  <si>
    <t>Munitsipaalsektori energiakasutus elaniku kohta*</t>
  </si>
  <si>
    <t>MWh/aastas/elanike arv</t>
  </si>
  <si>
    <r>
      <t>KOV (</t>
    </r>
    <r>
      <rPr>
        <sz val="10"/>
        <color theme="1"/>
        <rFont val="Calibri"/>
        <family val="2"/>
        <scheme val="minor"/>
      </rPr>
      <t>hooned, tänavavalgus, ühistransport, oma transport</t>
    </r>
    <r>
      <rPr>
        <sz val="11"/>
        <color theme="1"/>
        <rFont val="Calibri"/>
        <family val="2"/>
        <charset val="186"/>
        <scheme val="minor"/>
      </rPr>
      <t>)</t>
    </r>
  </si>
  <si>
    <t>Energiakasutus KOV territooriumil elaniku kohta</t>
  </si>
  <si>
    <t>Munitsipaalsektori kulu energiale</t>
  </si>
  <si>
    <t>€/a</t>
  </si>
  <si>
    <t>…....... (täiendavad meetemed KOV valikul)</t>
  </si>
  <si>
    <t>Elektrimajanduse eesmärgid: Heitmevaba elektri tarbmine munitsipaalsektoris ja kaasa aitamine territooriumil</t>
  </si>
  <si>
    <t>Territooriumil võrku müüdud taastuvenergia maht</t>
  </si>
  <si>
    <t>MW</t>
  </si>
  <si>
    <t>Kehtestatud tuuleparkide planeeringud</t>
  </si>
  <si>
    <t>Taastuvelektri osakaalu tõstmine munitsipaalsektoris</t>
  </si>
  <si>
    <t>Taastuvelektri osakaalu tõstmine KOV territooriumil</t>
  </si>
  <si>
    <t>Taastuvelektri tarbimise osakaal KOV territooriumil</t>
  </si>
  <si>
    <t>Soojusmajanduse eesmärgid: Energiasääst ja taastuvenergia osakaalu kasvatamine</t>
  </si>
  <si>
    <t>Soojusmajanduse arendamine</t>
  </si>
  <si>
    <r>
      <t>Taastuvenergia osakaal tarbitud soojus</t>
    </r>
    <r>
      <rPr>
        <b/>
        <sz val="12"/>
        <color rgb="FF00B050"/>
        <rFont val="Calibri"/>
        <family val="2"/>
        <scheme val="minor"/>
      </rPr>
      <t>- ja jahutus</t>
    </r>
    <r>
      <rPr>
        <b/>
        <sz val="12"/>
        <color theme="1"/>
        <rFont val="Calibri"/>
        <family val="2"/>
        <scheme val="minor"/>
      </rPr>
      <t xml:space="preserve">energias (kaugküttes </t>
    </r>
    <r>
      <rPr>
        <b/>
        <sz val="12"/>
        <color rgb="FF00B050"/>
        <rFont val="Calibri"/>
        <family val="2"/>
        <scheme val="minor"/>
      </rPr>
      <t>ja kaugjahutuses</t>
    </r>
    <r>
      <rPr>
        <b/>
        <sz val="12"/>
        <color theme="1"/>
        <rFont val="Calibri"/>
        <family val="2"/>
        <scheme val="minor"/>
      </rPr>
      <t>)</t>
    </r>
  </si>
  <si>
    <r>
      <t xml:space="preserve">Taastuvenergia kasutamine kaugküttes </t>
    </r>
    <r>
      <rPr>
        <b/>
        <sz val="12"/>
        <color rgb="FF00B050"/>
        <rFont val="Calibri"/>
        <family val="2"/>
        <scheme val="minor"/>
      </rPr>
      <t>ja kaugjahutuses</t>
    </r>
  </si>
  <si>
    <t>Rekonstrueeritud soojustrasside osakaal</t>
  </si>
  <si>
    <t>Soojatrasside keskmine soojakadu</t>
  </si>
  <si>
    <t>Tõhusa kaugkütte märgisega piirkondade arv</t>
  </si>
  <si>
    <t>Heitsoojuse kasutamine kaugküttes</t>
  </si>
  <si>
    <t>Kohtkütte renoveerimise toetamine</t>
  </si>
  <si>
    <t>Rekonstrueeritud küttekollete arv</t>
  </si>
  <si>
    <t>Paigaldatud soojuspumpade arv</t>
  </si>
  <si>
    <t>Transpordi eesmärgid: Energiasääst ja taastuvenergia osakaalu kasvatamine</t>
  </si>
  <si>
    <t>Taastuvallikate osakaalu suurendamine transpordis</t>
  </si>
  <si>
    <t>Biokütuse tarbimise osakaal ühistranspordis</t>
  </si>
  <si>
    <t>% liinikilomeetritest</t>
  </si>
  <si>
    <t>Nullheitega (elekter, vesinik) transpordi osakaal ühistranspordis</t>
  </si>
  <si>
    <r>
      <t>Taastuvallikatel (biokütus, elekter</t>
    </r>
    <r>
      <rPr>
        <sz val="12"/>
        <color rgb="FF00B050"/>
        <rFont val="Calibri"/>
        <family val="2"/>
        <scheme val="minor"/>
      </rPr>
      <t>, vesinik</t>
    </r>
    <r>
      <rPr>
        <sz val="12"/>
        <color theme="1"/>
        <rFont val="Calibri"/>
        <family val="2"/>
        <scheme val="minor"/>
      </rPr>
      <t>) munitsipaalsõidukid</t>
    </r>
  </si>
  <si>
    <r>
      <t>Taastuvallikatel (biokütus, elekter</t>
    </r>
    <r>
      <rPr>
        <sz val="12"/>
        <color rgb="FF00B050"/>
        <rFont val="Calibri"/>
        <family val="2"/>
        <scheme val="minor"/>
      </rPr>
      <t>, vesinik</t>
    </r>
    <r>
      <rPr>
        <sz val="12"/>
        <color theme="1"/>
        <rFont val="Calibri"/>
        <family val="2"/>
        <scheme val="minor"/>
      </rPr>
      <t>) munitsipaalsõidukite osakaal sõidukipargist</t>
    </r>
  </si>
  <si>
    <t>Taastuvallikatel (biokütus, elekter, vesinik) sõidukid KOV territooriumil</t>
  </si>
  <si>
    <t>Taastuvallikatel (biokütus, elekter, vesinik) sõidukite osakaal sõidukipargist KOV territooriumil</t>
  </si>
  <si>
    <t>Rajatud avalikke elektriautode laadimispunkte</t>
  </si>
  <si>
    <t xml:space="preserve"> tk</t>
  </si>
  <si>
    <t>Biogaasi ja rohevesniku tanklate arv</t>
  </si>
  <si>
    <t>Efektiivne kütusekasutus transpordis</t>
  </si>
  <si>
    <r>
      <t>Kütuste kasutamine transpordis (müük tanklates,</t>
    </r>
    <r>
      <rPr>
        <b/>
        <sz val="12"/>
        <color rgb="FF00B050"/>
        <rFont val="Calibri"/>
        <family val="2"/>
        <scheme val="minor"/>
      </rPr>
      <t xml:space="preserve"> avalikud laadimispunktid KOV territooriumil</t>
    </r>
    <r>
      <rPr>
        <b/>
        <sz val="12"/>
        <color theme="1"/>
        <rFont val="Calibri"/>
        <family val="2"/>
        <scheme val="minor"/>
      </rPr>
      <t>)</t>
    </r>
  </si>
  <si>
    <t>Taastuvkütuste kasutamise osakaal transpordis (müük tanklates ja avalikes laadimispunktides KOV territooriumil)</t>
  </si>
  <si>
    <t>Munitsipaalsõidukite kütusekulu</t>
  </si>
  <si>
    <t>Säästliku liikuvuse arendamine</t>
  </si>
  <si>
    <t xml:space="preserve">Kergliikluse (jalakäijad, jalgratturid) osakaal kõikides liikumistes </t>
  </si>
  <si>
    <t xml:space="preserve">Ühistranspordi kasutajate osakaal kõikides liikumistes </t>
  </si>
  <si>
    <t xml:space="preserve">Rajatud kergliiklusteid </t>
  </si>
  <si>
    <t>km</t>
  </si>
  <si>
    <t xml:space="preserve">Hoonefondi energiasäästu eesmärgid: Energiasääst </t>
  </si>
  <si>
    <t>Energiasääst munitsipaalsektori hoonetes</t>
  </si>
  <si>
    <t xml:space="preserve">KOV hoonete rekonstrueerimine </t>
  </si>
  <si>
    <r>
      <t>m</t>
    </r>
    <r>
      <rPr>
        <vertAlign val="superscript"/>
        <sz val="12"/>
        <color theme="1"/>
        <rFont val="Calibri"/>
        <family val="2"/>
        <scheme val="minor"/>
      </rPr>
      <t>2</t>
    </r>
    <r>
      <rPr>
        <sz val="11"/>
        <color theme="1"/>
        <rFont val="Calibri"/>
        <family val="2"/>
        <charset val="186"/>
        <scheme val="minor"/>
      </rPr>
      <t xml:space="preserve"> (suletud netopind)</t>
    </r>
  </si>
  <si>
    <t>KOV hoonete elektrienergia kulu</t>
  </si>
  <si>
    <t>KOV, Elering, võrguettevõtja</t>
  </si>
  <si>
    <t>KOV hoonete soojusenergia kulu</t>
  </si>
  <si>
    <t>Rekonstrueerimise projektidele kaasa aitamine</t>
  </si>
  <si>
    <t>KOV (EHR), KredEx</t>
  </si>
  <si>
    <t>Rekonstrueeritud (minimaalselt C-energiamärgisele viidud) korterelamute arv</t>
  </si>
  <si>
    <t>C-energiamärgisest paremate mitteeluhoonete arv</t>
  </si>
  <si>
    <t>KOV tänavavalgustuse eesmärgid: Energiasääst</t>
  </si>
  <si>
    <t>KOV tänavavalgustuse elektrienergia kulu</t>
  </si>
  <si>
    <t>LED valgustuse osakaal KOV tänavavalgustuses</t>
  </si>
  <si>
    <t xml:space="preserve">On ülevaade kui paljud majapidamised, asutused ja ettevõtted on sõlminud jäätmekäitleja(te)ga lepingu(d) piisavas mahus katmaks tegelikku jäätmeteket antud asukohas. </t>
  </si>
  <si>
    <t>Liigiti kogutavatele jäätmetele on määratud ringlusesse võtmise määrad. On hinnatud, kas vähemalt 50% kogutud jäätmetest on võetud ringlusesse.</t>
  </si>
  <si>
    <t>Reovee kohtkäitluse ja äraveo eeskiri: reovee kohtkäitlus ja äraveo tingimuste eeskiri on kehtestatud ja avalikustatud.</t>
  </si>
  <si>
    <t>KOVil on ülevaade, kui suur osakaal liitumisvõimalusega elanikest on ühisveevärgiteenusega liitunud. Eesmärgiks on seatud, et vähemalt 80% / 90% /95% liitumisvõimalustega elanikest on liitunud.</t>
  </si>
  <si>
    <t>KOVil on ülevaade kohtkäitlussüsteemidest ja nende seisukorrast, peetakse süsteemset ülevaadet nende seisukordadest.</t>
  </si>
  <si>
    <t>KOVis on ülevaade jäätmetekkest inimese kohta KOV territooriumil (v.a. põlevkivijäätmed).</t>
  </si>
  <si>
    <t>KOVil on läbimõeldud tegevusplaan hajaasustuse kohtkäitlussüsteemide ehitamise ning käitlemise tagamise toetamiseks. KOVil on eesmärk tagada kõigi hajaasustuses paiknevate majapidamiste elamu heitvee nõuetekohase kanalisatsioonisüsteemi ja joogiveesüsteemi rajamiseks ja käitlemiseks kooskõlas keskkonnanõuetega piirkondades, kus puudub ühiskanalisatsiooni- ja veevärgiga liitumise võimalus.</t>
  </si>
  <si>
    <t>KOVil on ülevaade, kas heitvee puhastamisnäitajad vastavad keskkonnakaitse nõuetele. On hinnatud reostuskoormuse normidele vastava heitvee suhet kogu heitveega. Eesmärgiks on seatud vähemalt 90%/ 95% /100% heitveest vastab nõuetele.</t>
  </si>
  <si>
    <t>Sotsiaaltöötajatel ja sotsiaalteenuseid osutavatel isikutel on teadmised, kuidas reageerida äärmuslike ilmaolude esinemisel võimalike abivajajate osas ning KOV-il on proaktiivselt loodud kaardistus nende inimeste, kes võivad vajada ekstreemsetes oludes abi.</t>
  </si>
  <si>
    <t>KOV on käsitlenud kergliikluse, taastuvenergeetika, energiasäästu ja taastuvkütustele ülemineku teemasid liikuvuse valdkonna eesmärkides oma arengu- ja tegevuskavas ning planeeringutes.</t>
  </si>
  <si>
    <t>KOV on ette näinud taastuvenergia tootmisotstarbega seotud maakasutuse kavandamist, sh üldplaneeringutes.</t>
  </si>
  <si>
    <t>KOV on käsitlenud taastuvenergeetika, energiasäästu ja taastuvkütustele ülemineku teemasid soojusmajanduse arengu- ja tegevuskavas ning planeeringutes.</t>
  </si>
  <si>
    <t>Kliimamuutuste mõjust tulenevaid riske on KOV-i haldusalas olevate majapidamiste osas hinnatud ning nende maandamiseks on planeeritud asjakohased  meetmed.</t>
  </si>
  <si>
    <t>KOV-i alal tegutsevad ettevõtted arvestavad oma ärimudelis ringmajanduse põhimõtetega.</t>
  </si>
  <si>
    <t>On kaardistatud, millised KOV territooriumil asuvad tervishoiu- ja sotsiaalhoolekandeasutused asuvad üleujutusohuga aladel ja on kavandatud meetmed üleujutusriskide vältimiseks ja leevendamiseks.</t>
  </si>
  <si>
    <t xml:space="preserve">On loodud võimalused puhta joogivee tagamiseks kuumalainete ajal nt linnaruumis avalikud joogiveekraanid. </t>
  </si>
  <si>
    <t>KOVi päästesuutlikkus (nt veevõtukohad, evakuatsioonikohad) on heal tasemel. Tagatud valmisolek ekstreemsete ilmastiku nähtustest tingitud ebatavalistes olukordades vastutava asutuse toetamisel kiiresti reageerida.</t>
  </si>
  <si>
    <t>On hinnatud KOVi süsinikujalajälg ning kavandatud meetmed kasvuhoonegaaside heite vähendamiseks.</t>
  </si>
  <si>
    <t>KOV-i haldusala kinnisvaraomanikud on  teadlikud neid mõjutatavatest kliimariskidest. Asjakohaste kliimariskide alane info on vabalt kättesaadav.</t>
  </si>
  <si>
    <t>Hoonete energiaklasside õigeaegset saavutamist renoveerimisel ning uute ehitiste rajamisel on arvestatud elamumajanduse teema käsitlemisel arengukavas.</t>
  </si>
  <si>
    <t>KOV on käsitlenud kliimamuutusi leevendavat, roheplaneeringute terviklikku, sotsiaalsete mõjude, elurikkuse ja kliimamõjudega arvestavat arengut valdkonna eesmärkide seadmisel oma arengu- ja tegevuskavas ning planeeringutes.</t>
  </si>
  <si>
    <t>On hinnatud, kui palju on KOV-i haldusalas inimeste poolt tekitatud keskkonnakahjuga looduslikke alasid ja kas KOV-il on võimalik kaasa aidata selliste alade looduslikkuse taastamisele ning CO2 sidumise suurendamisele.</t>
  </si>
  <si>
    <t>KOV-il on olemas ülevaade, kui palju tema territooriumil on kaitsealasid ja muid kaitstavaid loodusobjekte.</t>
  </si>
  <si>
    <t>Tegeletakse looduskaitsega kohalikul tasandil, sh KOV tasandil kaitstavate loodusobjektide loodusväärtuste kaitsega.</t>
  </si>
  <si>
    <t>KOV omab ülevaadet rohevõrgustike seisukorrast ja loodusmaastike sidususest.</t>
  </si>
  <si>
    <t xml:space="preserve">KOVil on ülevaade kui palju on tema territooriumil erinevaid looduslikke elupaiku, sh millised neist on haruldased ja/või ohustatud ning kui palju on liike, kelle elupaiku tuleb elurikkuse säilitamiseks hoida ja kaitsta. </t>
  </si>
  <si>
    <t>KOV omab ülevaadet rohealade (sh puuvõrastike liitus) ja veealade osakaalust ja jaotuse taskaalust tiheasustusaldel. KOVil on meetmed detailplaneeringute tingimuste kehtestamiseks sidusama rohevõrgustiku saavutamiseks nii uutel kui olemasolevatel aladel ehituslike muudatuste tegemise tingimuste seadmiseks.</t>
  </si>
  <si>
    <t>KOV-il on olemas ülevaade, põhjavee ja pinnaveekogumite seisundist oma territooriumil ja nende heaolu mõjutavatest faktoritest ning veemajanduskavas planeeritud tegevustest veekogude seisundi parandamiseks. KOV on planeerinud tegevused veekogude parema seisundi saavutamiseks vastavalt oma kohustusele.</t>
  </si>
  <si>
    <t>KOV on hinnanud, kas naaber- või lähiomavalitsusega on võimalik teha koostööd looduskeskkonna kaitsmise osas ja riigiga riiklikult kaitstavatel aladel looduskeskkonna säilitamise ja taastamise osas (nt poollooduslike koosluste hooldamisel).</t>
  </si>
  <si>
    <t>On hinnatud, millised on soojussaarte riskiga piirkonnad ja kui palju neid on KOV-i alal. On hinnatud, kui palju on soojussaare efekti leevendavaid rohealasid, haljastust, veekogusid ja kuidas need paiknevad. Olemas on plaan soojussaare efekti leevendamiseks või tekke vältimiseks</t>
  </si>
  <si>
    <t>On tagatud soojussüsteemide töö- ja varustuskindlus (sh torustikud on tänapäevased). Kaugkütteseadmed on energiatõhusad.</t>
  </si>
  <si>
    <t xml:space="preserve">On suurendatud KOV-i üksuse valmisolekut elektrikatkestusteks või varustuse häireteks. </t>
  </si>
  <si>
    <t>Üldplaneeringutes on kavandatud taastuvenergiaga seonduv maakasutus (nt. päikesepaneelid, tuulepargid, biogaasi jaamad, vesinik jne).</t>
  </si>
  <si>
    <t xml:space="preserve">KOV kasutab energia tarbimisel ja tootmisel taastuvenergia lahendusi (sh. hinnatud potentsiaal) ning on ülevaade olemasolevast taastuvenergeetikasektorist KOV-s. </t>
  </si>
  <si>
    <t>On välja selgitatud ja tagatud võrguga seotud vajalikud liinitugevdused ja arvestatud tulevaste taastuvenergialahendustega.</t>
  </si>
  <si>
    <t>Energiakogukond, energiaühistud tegutsevad ja on edukad või on loomisel.</t>
  </si>
  <si>
    <t>Kavandatakse või on rakendatud energiajuhtimise ja -tõhususe meetmeid.</t>
  </si>
  <si>
    <t>Olemasolevate munitsipaalhoonete renoveerimisel ning uute hoonete, ligipääsuvõimaluste ja teede planeerimisel lähtutakse hoone ja liikuvuse kui terviku tõhususest.</t>
  </si>
  <si>
    <t xml:space="preserve">KOV omab ülevaadet oma territooriumil asuvate hoonete energiatõhususest, renoveerimisplaanidest ning on läbi mõtestanud energianõuded ehituslubade väljastamisel. </t>
  </si>
  <si>
    <t>KOV omab plaani energiavaesuse leevendamiseks abivajajatele, s.h. abi renoveerimisel.</t>
  </si>
  <si>
    <t>KOV omab ülevaadet ühistranspordiga ja kergliiklust kasutavatest liiklejatest ja tegevuskava nende osakaalu suurendamiseks.</t>
  </si>
  <si>
    <t>Üldplaneeringutes on kavandatud kergliikluse, ühistranspordi ja taastuvenergiaga seonduvad muudatused ja maakasutus (nt. tanklad, laadimistaristu elamute juures, pargi-ja-reisi lahendused).</t>
  </si>
  <si>
    <t>On tagatud ja kaardistatud võrguga seoses vajalikke liinitugevdusi ja arvestatud tulevaste taastuvenergialahendustega, k.a. kasutus liikuvuses (laadimine, biogaasi trassid jne).</t>
  </si>
  <si>
    <t>Arvestatakse äärmuslikult madalate temperatuuride ja sagedaste sulamis-külmumistsüklite esinemisega ning kõnni- ja sõiduteede libedusega. Kasutusele on võetud kiired ja tõhusad libeduse vähendamise meetmed.</t>
  </si>
  <si>
    <t>Ehitistel on piisav soojustus ja küttesüsteemid on korras, töökindlad ja vastupidavad madalate temperatuuride korral.</t>
  </si>
  <si>
    <t>Tervishoiu riskigruppidel on piisavalt teadmisi äärmuslikes ilmastikutingimustes hakkama saamiseks nt. kuuma ja külmalained, tugevad tormid.</t>
  </si>
  <si>
    <t xml:space="preserve">KOV on hinnanud tulevikus (15 ja 30 aasta pärast) KOV-i piirkonna ettevõtluskeskkonna muutust tulenevalt kliimamuutuste mõjudest. Nt. suveturismi osakaalukasv ja taliturismi osakaalu langus piirkonnas. </t>
  </si>
  <si>
    <t>Lisaks on analüüsinud, millised on KOV-i võimalused ettevõtluskeskkonna suunamiseks pikas (30 aasta) perspektiivis.</t>
  </si>
  <si>
    <t>KOV kasutab hangetes keskkonnahoidlike riigihangete põhimõtteid ning on eeskujuks keskkonnahoidlike valikute/otsuste tegemisel.</t>
  </si>
  <si>
    <t>KOV arvestab erinevaid üritusi, sündmusi planeerides keskkonnahoidlikkuse põhimõtetega.</t>
  </si>
  <si>
    <t xml:space="preserve">KOVil on ülevaade ning teadmine oma piirkonnas asuvatest jäätmete liigiti kogumise võimalustest ning mahtudest erinevate jäätmeliikide lõikes. </t>
  </si>
  <si>
    <t>Liigiti kogumiseks tagatud jäätmekogumispunktide arv ja tühjendamise sagedus on piisav tagamaks elanikkonnale mugavat jäätmete sorteerimist.</t>
  </si>
  <si>
    <t xml:space="preserve">On ülevaade omavalitsuse olme- ja pakendijäätmete liigiti kogumise mahu suhtest jäätmete kogutekkega. </t>
  </si>
  <si>
    <t>On korraldatud jäätmejaamade töö.</t>
  </si>
  <si>
    <t>On kokkulepitud koostöö naabruses asuvate jäätmejaamadega eri tüüpi jäätmete kogumiseks, edasiseks ladustamiseks, kasutuseks ja järelkasutuseks edasiandmiseks.</t>
  </si>
  <si>
    <t>On kokku lepitud KOVi või lepingujärgses jäätme- või keskkonnajaamas jt asutustes vastuvõetavad jäätmeliigid võimalikult suures ulatuses.</t>
  </si>
  <si>
    <t>On korraldatud ringmajanduse mudelitel põhinevate üksuste töö (näiteks taaskasutuskeskused, parandustöökojad, ringmajanduskeskused).</t>
  </si>
  <si>
    <t>KOVis on olemas piisaval määral ringmajanduse mudelitel põhinevaid üksusi nt parandustöökodasid, et katta elanikkonna nõudlus.</t>
  </si>
  <si>
    <t>Jäätmejaamad võtavad vastu keskkonnaministri määruse "Olmejäätmete liigiti kogumise ja sortimise nõuded ja kord ning sorditud jäätmete liigitamise alused" § 2 lg 3 poolt määratud liike.</t>
  </si>
  <si>
    <t>KOV on jäätmejaamas vm korraldanud ehitusjäätmete vastuvõtu. Jäätmejaamades on sisse seatud korduskasutuse süsteem, jäätmejaamas võetakse korduskasutatavaid asju (mööbel, elektroonika, ...) vastu näiteks eraldi selleks ettenähtud ruumis ja sealt saavad soovijad neid asju endale soetada. Siin ei arvestata taaskasutuspoodide poolt mööbli või riiete vastuvõtmist.</t>
  </si>
  <si>
    <t>KOVis on hinnatud ringlusse võetava materjali määr KOV territooriumil</t>
  </si>
  <si>
    <t>KOV on hinnanud, et ühisveevärgi vesi on kvaliteetne ja tarbimiseks ohutu. Omab ülevaadet kvaliteedinõuetele vastava vee tarbijate suhet ühisveevärgi tarbijate koguarvuga. KOV tagab, et vähemalt 90%/ 95%/ kõigi tarbijate vesi vastab kvaliteedinõuetele.</t>
  </si>
  <si>
    <t>KOV on suunanäitaja rollis: keskkonnasõbralikud liikumisviisid ametlikeks käikudeks jne, energiatõhusad hooned, roheline kontor, ringimajanduse põhimõtete juurutamine KOVis jne.</t>
  </si>
  <si>
    <t xml:space="preserve"> </t>
  </si>
  <si>
    <t xml:space="preserve">                   </t>
  </si>
  <si>
    <t>EI</t>
  </si>
  <si>
    <t>Jäätmevaldajate register</t>
  </si>
  <si>
    <t>Arukülas on Raasiku valla jäätmejaam.</t>
  </si>
  <si>
    <t>Arengukava</t>
  </si>
  <si>
    <t>Arengukava, üldplaneering</t>
  </si>
  <si>
    <t xml:space="preserve">                                                            </t>
  </si>
  <si>
    <t>Vaatamata perearstide nappusele on arstiabi piisavalt kättesaadav.</t>
  </si>
  <si>
    <t>Jäätmekava</t>
  </si>
  <si>
    <t>Kliima- ja energiakava</t>
  </si>
  <si>
    <t>SW Energia</t>
  </si>
  <si>
    <t>Pidev tegevus</t>
  </si>
  <si>
    <t>Vallavalitsus</t>
  </si>
  <si>
    <t>Valla arengukava</t>
  </si>
  <si>
    <t>AS Elektrilevi</t>
  </si>
  <si>
    <t>AS Elektrilevi, Vallavalitsus</t>
  </si>
  <si>
    <t>Kaks aastat tagasi soetati üks elektrigeneraator ning 2025. aastal soetati veel kaks generaatorit. Mobiilse elektrigeneraatori avariitoitevalmidus on loodud vallamajale, Aruküla põhikoolile, Aruküla Rukkilille lasteaiale, Raasiku koolile ning Pikavere mõisakoolile.</t>
  </si>
  <si>
    <t>Vallavolikogu, Vallavalitsus</t>
  </si>
  <si>
    <t>Raasiku vallas on elektrivõrgu potentsiaal ära hinnatud ning vaba ressurssi võrgu mõistes pole. Ülevaade taastuvenergia tootmisest vallas on kliima- ja energiakavas.</t>
  </si>
  <si>
    <t>Hetkel puuduvad ning energiaühistute algatusi vallas ei ole teada</t>
  </si>
  <si>
    <t>Kõik valgustid on üle viidud LED-i lampidele.Tänavavalgustuse võrku on vaja laiendada ja parendada. Parendamise all mõeldakse õhuliinide viimist maa alla ja maa-aluste liinide arendamist. Raasikul, Arukülas ja Kulli külas on vaja laiendada tänavavalgustust. Perila külas oleks vaja rajada tänavavalgustus.</t>
  </si>
  <si>
    <t>Raasiku vallas on elektrooniline ja digitaalne andmehõive juhitud. Samas võiks rakendada rohkem tegevusi sel eesmärgil.</t>
  </si>
  <si>
    <t>Kliima- ja energiakava kohaselt vajavad mitmed KOV-ile kuuluvad ehitised ja rajatised renoveerimist.</t>
  </si>
  <si>
    <t>Valla planeeringute puhul lähtutakse hoone ja liikuvuse kui terviku tõhususest ning seda rakendatakse konkreetsete projektide kaudu.</t>
  </si>
  <si>
    <t>Üldplaneering ning Ehitusseadustiku rakendusaktid</t>
  </si>
  <si>
    <t>Kliima- ja energiakava kohaselt kasutab KOV võimalikult energiatõhusaid lahendusi.</t>
  </si>
  <si>
    <t>KOV on soetanud raadiosaatjad ning vallamaja katusele on paigaldatud antenn, mille kaudu on võimalik sidet pidada teiste raadiosaatjatega vallas. KOV teeb tihedat koostööd elutähtsate teenuste pakkujatega.</t>
  </si>
  <si>
    <t>EHR</t>
  </si>
  <si>
    <t>Ülevaade on saadud kliima- ja energiakava koostamisel.</t>
  </si>
  <si>
    <t xml:space="preserve">                                          </t>
  </si>
  <si>
    <t>KOV soodustab igati liiklemist kergliiklusteedel, olles hiljuti rajanud Aruküla-Peningi kergkliiklustee. Samuti on teostamisel kergliiklusteed Raasiku ümbruses.</t>
  </si>
  <si>
    <t>Energiavaesuse plaani koostamist ei ole ette nähtud.</t>
  </si>
  <si>
    <t>Riigi toetusmeetmete puhul on energiaauditi olemasolu rahastustaotluse esitamise eeltingimuseks.</t>
  </si>
  <si>
    <t>MTÜ Põhja-Eesti Ühistranspordikeskus, Vallavalitsus</t>
  </si>
  <si>
    <t>Küsitlus on läbi viidud</t>
  </si>
  <si>
    <t>Terviklikum ülevaade on leitav Harju maakonna liikuvusanalüüsi raportist, mis valmis juunis 2025.a (tellijaks Harjumaa Omavalitsuste Liit)</t>
  </si>
  <si>
    <t>Harju maakonna liikuvusanalüüs</t>
  </si>
  <si>
    <t>Koostöö MTÜ Põhja-Eesti Ühistranspordikeskusega on hästi toimiv, kuid vaja on arendada liinivõrku ning lisada uusi väljumisi.</t>
  </si>
  <si>
    <t>Arutelu on läbi viidud</t>
  </si>
  <si>
    <t>Infovahetus on toimunud</t>
  </si>
  <si>
    <t>Tegevuskava on koostatud</t>
  </si>
  <si>
    <t>Hetkel tegevusi ei kavandata, kuna ühistransporti korraldavad vallas ELRON ja MTÜ Põhja-Eesti Ühistranspordikeskus</t>
  </si>
  <si>
    <t>Raasiku valla üldplaneering</t>
  </si>
  <si>
    <t>Kergliiklusteed on kavandatud, aga rattaparklaid (Pargi-ja-reisi) tuleks laiendada eeskätt Arukülas ning Raasikul.</t>
  </si>
  <si>
    <t>Üldplaneering on täpsustatud</t>
  </si>
  <si>
    <t>Tehniline analüüs on koostatud</t>
  </si>
  <si>
    <t>Taastuvenergia ja liikuvuse taristulahendused on planeeringutesse lisatud</t>
  </si>
  <si>
    <t>Andmebaas on ajakohastatud</t>
  </si>
  <si>
    <t>Ülevaade kajastub jäätmevaldajate registris.</t>
  </si>
  <si>
    <t>Kaart on uuendatud jooksvalt</t>
  </si>
  <si>
    <t>Jäätmekava, kus jäätmejaama asukoht ja mahutid on avaldatud</t>
  </si>
  <si>
    <t>Analüüs on koostatud</t>
  </si>
  <si>
    <t xml:space="preserve">Aruanne on koostatud </t>
  </si>
  <si>
    <t>Vastavalt jäätmekavale on jäätmekogumispunktide arv ja tühjendamise sagedus piisav</t>
  </si>
  <si>
    <t xml:space="preserve">Inimeste kohta keskmised jäätmetekke mahud on vallas välja arvutatud. </t>
  </si>
  <si>
    <t>Valla poolt on kehtestatud nõuded korraldatud jäätmeveo raames kogutud jäätmete edasiseks käitlemiseks.</t>
  </si>
  <si>
    <t>Ringlusesse võtmise määrad on ära fikseeritud</t>
  </si>
  <si>
    <t>Vastuvõetavate jäätmeliikide ja teenuse kvaliteedi kontroll on teostatud</t>
  </si>
  <si>
    <t>Kokkulepped vastuvõetavate jäätmeliikide nimekirja kohta on avaldatud vallaelanikele</t>
  </si>
  <si>
    <t>Koostööd naabruses asuvate jäätmejaamadega ei tehta.</t>
  </si>
  <si>
    <t>Hetkel ei ole ette nähtud ringmajanduse mudelil põhinevaid üksusi - varem oli kogumisring uuskasutuskeskuses</t>
  </si>
  <si>
    <t>KOV-i territooriumil tegutsevate ringmajanduse teenusepakkujad on kaardistatud ning info avalik</t>
  </si>
  <si>
    <t>Teavituskampaania on teostatud</t>
  </si>
  <si>
    <t>Aruküla jäätmejaam võtab kõiki jäätmeliike vastu, sh. ehitusjäätmete vastuvõtt. Jäätmejaama on plaanis laiendada.</t>
  </si>
  <si>
    <t>Jäätmekava on täiendatud</t>
  </si>
  <si>
    <t>Ülevaade on hinnanguline, kuna täpne ülevaade jäätmetekkest siiski puudub ning jäätmevedajate aruandluses esineb vastuolusid, kuna valdade lõikes ei peeta arvestust.</t>
  </si>
  <si>
    <t>Aruanne jäätmetekke osas on koostatud</t>
  </si>
  <si>
    <t>Raasiku valla reovee kohtkäitluse ja äraveo eeskiri on Riigi Teatajas avaldatud ning kõigile avalikult nähtav.</t>
  </si>
  <si>
    <t>Valla vee-ettevõtja OÜ Raven tagab selle nõude täitmise.</t>
  </si>
  <si>
    <t>Ühisveevärgi ja -kanalisatsiooni arendamise kava.</t>
  </si>
  <si>
    <t>Vee-ettevõtja OÜ Raven</t>
  </si>
  <si>
    <t>Ülevaade on koostatud</t>
  </si>
  <si>
    <t>Riigi Teataja veebiversioon</t>
  </si>
  <si>
    <t>Ettevõtluskeskkonna suunamise võimalusi pikas perspektiivis ei ole analüüsitud</t>
  </si>
  <si>
    <t xml:space="preserve">Täpset hinnangut kliimamuutuste mõjust KOV-i piirkonna ettevõtluskeskkonnale ei ole koostatud </t>
  </si>
  <si>
    <t>Teavitustegevust ei ole korraldatud, kuna piirkonnas ei ole esinenud akuutseid kliimamuutustega seotud riske</t>
  </si>
  <si>
    <t>Raasiku valla arengukava, kliima- ja energiakava</t>
  </si>
  <si>
    <t>Avalikes hoonetes energiamärgiste esile toomine, renoveerimisprojektide elluviimine ja säästlike transpordilahenduste kasutamine on andmas KOV-i poolt selget signaali, et keskkonnahoidlik tegutsemine on prioriteet. Samuti aitab see tekitada positiivset survet eraomanikele ja ettevõtetele energiasäästlike lahenduste kasutuselevõtuks.</t>
  </si>
  <si>
    <t>Keskkonnahoidlike hangete laialdasem rakendamine KOV-i poolt</t>
  </si>
  <si>
    <t>Mitmed vallas tegutsevad ettevõtted arvestavad oma ärimudelis ringmajanduse põhimõtetega. Heaks näiteks on Mistra, mis taaskasutab materjale oma tootmises Raasikul.</t>
  </si>
  <si>
    <t>Vallavalitsus, Raasiku valla ettevõtted</t>
  </si>
  <si>
    <t>Vallavalitsus, ürituste korraldajad</t>
  </si>
  <si>
    <t>KOV on teadlik ringmajanduse põhimõtetest, olles teostanud ka vastavasisulist teavitustegevust eelnevate projektide raames.</t>
  </si>
  <si>
    <t>Teavitustegevused on toimunud</t>
  </si>
  <si>
    <t>Leevendusmeetmed on ellu rakendatud</t>
  </si>
  <si>
    <t>Vallavalitsus, Raasiku valla elanikud ja ettevõtted</t>
  </si>
  <si>
    <t>Kliimamuutuste mõjust tulenevaid riske on hinnatud kliima- ja energiakavas ning soovitatud on ka vastavaid leevendusmeetmeid.</t>
  </si>
  <si>
    <t xml:space="preserve">KOV tegutseb plaani alusel, äärmuslike ilmastikutingimuste puhul on vastutavate asutuste toetamine korraldatud efektiivselt nt lumetormide, paduvihmade ja üleujutustega toimetulek. </t>
  </si>
  <si>
    <t>Ei ole teada tervishoiu- või sotsiaalhoolekandeasutusi, mis asuksid üleujutusohuga alal.</t>
  </si>
  <si>
    <t>Raasiku valla arengukava</t>
  </si>
  <si>
    <t>Kliima- ja energiakava, Raasiku valla arengukava</t>
  </si>
  <si>
    <t>Sotsiaaltöötajad saavad kliimariskidest aina teadlikumaks ning vajalik kaardistus on olemas.</t>
  </si>
  <si>
    <t>Elanikkonda teavitatakse kliimariskidest.</t>
  </si>
  <si>
    <t>Teavituskampaania on ellu viidud</t>
  </si>
  <si>
    <t>Veevõtukohad on määratud ja riskide haldamisega tegeletakse valla tasandil. Palgatud on ühine kriisispetsialist mitme KOV-i peale.</t>
  </si>
  <si>
    <t>Raasiku valla arengukava, kriisiplaan</t>
  </si>
  <si>
    <t>Üldiselt elamute soojustusega probleeme ei ole. Samas on Raasiku vallamaja suhteliselt jahe ning sama probleem on ka Aruküla mõisas ja lisahoonetes.</t>
  </si>
  <si>
    <t>Avalike joogiveekraanide rajamist ei ole ette nähtud.</t>
  </si>
  <si>
    <t>Libeduse tõrjeks kasutatakse graanuleid ja see on tagatud hoolduspartnerite poolt läbiviidud hangete alusel.</t>
  </si>
  <si>
    <t>Äärmuslike ilmastikutingimuste puhul lähtutakse Raasiku valla kriisiplaanist - nt. sademevee ärajuhtimissüsteemide rajamine üleujutuste puhuks.</t>
  </si>
  <si>
    <t>Vallavalitsus, Päästeamet</t>
  </si>
  <si>
    <t>Täiendkoolitused toimuvad</t>
  </si>
  <si>
    <t>Õppus on läbi viidud</t>
  </si>
  <si>
    <t>Hoolduskava on koostatud</t>
  </si>
  <si>
    <t>Kriisiplaan on kinnitatud</t>
  </si>
  <si>
    <t>Valla poolt on sotsiaalabi osutamine piisavalt planeeritud ja abivajajatele tagatud.</t>
  </si>
  <si>
    <t xml:space="preserve">Eraldi analüüsi ei ole teostatud </t>
  </si>
  <si>
    <t>Tähtajaks on kaardistatud kliimariskid ja nende mõju ulatus.</t>
  </si>
  <si>
    <t>Kliimariske puudutava informatsiooni avaldamine valla kodulehel</t>
  </si>
  <si>
    <t>Valla elanikele on kliimariske puudutav informatsioon kergesti kättesaadav.</t>
  </si>
  <si>
    <t>Kriisiolukordadega, sh kliimariskidega, seotud teavitused, kampaaniad, koolitused ja ühisalgatused</t>
  </si>
  <si>
    <t>Valla elanikke teavitatakse regulaarselt kriisiolukordadest, sh kliimariskidest.</t>
  </si>
  <si>
    <t>Planeeritud on meetmed elanikkonna haavatavuse vähendamiseks.</t>
  </si>
  <si>
    <t>Igal aastal toetatakse hajaasustuse programmi kaudu kohalikke inimesi.</t>
  </si>
  <si>
    <t>Vallavalitsus, Riigi Tugiteenuste Keskus</t>
  </si>
  <si>
    <t>Kliimariskide hindamise integreerimine üldisesse riskianalüüsi</t>
  </si>
  <si>
    <t>Omavalitsuse riskianalüüs hõlmab ka võimalikke kliimariske</t>
  </si>
  <si>
    <t>KOV spetsialistid osalevad kliimavaldkonna (sh rohepöörde), koolitustel, teabepäevadel jms.</t>
  </si>
  <si>
    <t>Tähtajaks on osaletud vähemalt ühel koolitusel.</t>
  </si>
  <si>
    <t>Omavalitsuses ei ole rakendatud ega planeeritud meetmeid/tegevusi, millega kaasneks oluline majanduse ümberkujundamine, mistõttu ei ole teema asjakohane.</t>
  </si>
  <si>
    <t>KOV spetsialistid osalevad kliimavaldkonna (sh rohepöörde), koolitustel, teabepäevadel</t>
  </si>
  <si>
    <t>Rohekontori põhimõtete rakendamine vallavalitsuses</t>
  </si>
  <si>
    <t>Vallavalitsuses rakendatakse rohelise kontori põhimõtteid.</t>
  </si>
  <si>
    <t>Valla arengukavas on ette nähtud tegevused teadlikkuse suurendamiseks.</t>
  </si>
  <si>
    <t>Raasiku valla arengukava III tegevus nr 11 parandatakse vallaelanike teadlikkust jäätmekäitluse ja jäätmete liigiti kogumise tähtsusest elukeskkonna hoidmisel ja aidatakse luua võimalused sorteeritud jäätmete mugavaks äraandmiseks, Raasiku valla jäätmekava 2022-2027</t>
  </si>
  <si>
    <t>Kliimamuutusi ja ringmajandust puudutava informatsiooni avaldamine valla kodulehel</t>
  </si>
  <si>
    <t>Valla elanikele on kliimamuutusi ja ringmajandust puudutav informatsioon kergesti kättesaadav.</t>
  </si>
  <si>
    <t>Kliimamuutuste, sh kriisiolukordadega seotud, ja ringmajanduse alane nõustamine, teavitusmaterjalide levitamine, infopäevade jms korraldamine.</t>
  </si>
  <si>
    <t>Kliima- ja energikava kooseisus on hinnatud kliimamuutustest tingitud üldisi mõjusid KOV-i kogukonna enimhaavatavatele inimgruppidele.</t>
  </si>
  <si>
    <t>Rohelise kontori põhimõtetest lähtuvalt on Raasiku Vallavalitsuses kasutuses ainult sorterprügikastid. Samuti on teostatud mitmete avalike hoonete (nt. Aruküla lasteaed Rukkilill) renoveerimine energiatõhusaks hooneks.</t>
  </si>
  <si>
    <t>Raasiku vald on liitunud hajaasustuse programmiga, mille raames on võimalik taotleda toetust mh veevarustuse ja kanalisatsioonisüsteemi rajamiseks.</t>
  </si>
  <si>
    <t>Valdkondade areng sõltub eelkõige riiklikest poliitikatest (sh nt toetusmeetmetest ja keskkonnanõuetest) ja üldisest sotsiaal-majanduslikust olukorrast.</t>
  </si>
  <si>
    <t>Sõltub riiklikest poliitikatest ja biomajanduse tavadest.</t>
  </si>
  <si>
    <t>Põllumajandussaaduste kohalike turustusvõimaluste toetamine ja/või loomine (nt läbi O.T.T. kontseptsiooni).</t>
  </si>
  <si>
    <t>pidev tegevus</t>
  </si>
  <si>
    <t>Põllumajandussaaduste kohalikke turustusvõimalusi tekib juurde.</t>
  </si>
  <si>
    <t>Vallavalitsus, kogukonnad, põllu- ja talupidajad</t>
  </si>
  <si>
    <t>rakendatud</t>
  </si>
  <si>
    <t>-</t>
  </si>
  <si>
    <t>Väärtuslike põllumajandusmaadega arvestamine detailplaneeringute ja tegevuslubade (sh projekteerimistingimuste ja ehituslubade) menetlemisel ning vajadusel tingimuste seadmine.</t>
  </si>
  <si>
    <t>Väärtuslike põllumajandusmaadega arvestatakse detailplaneeringute ja tegevuslubade menetlemisel.</t>
  </si>
  <si>
    <t>Raasiku valla soojusmajanduse arengukava 2015 – 2025</t>
  </si>
  <si>
    <t>Soojusmajanduse arengukava seab antud valdkonna eesmärgid. Kehtivas arengukavas on ette nähtud Aruküla kaugkütte katlamaja üleviimine hakkepuidule, mis on tänaseks teostatud.</t>
  </si>
  <si>
    <t>Aruküla kaugkütte katlamaja üleviimine biokütusele (hakkepuit).</t>
  </si>
  <si>
    <t>Täidetud tähtaegselt</t>
  </si>
  <si>
    <t>Aruküla kaugkütte katlamaja töötab biokütusel (hakkepuit)</t>
  </si>
  <si>
    <t>KOV spetsialistid osalevad kliimavaldkonna (sh rohepöörde) koolitustel, teabepäevadel jms.</t>
  </si>
  <si>
    <t>On osaletud vähemalt ühel koolitusel.</t>
  </si>
  <si>
    <t>KOV hindab regulaarselt oma süsinikujalajälge.</t>
  </si>
  <si>
    <t>KOV on hinnanud oma süsinikujalajälje.</t>
  </si>
  <si>
    <t>KOV vähendab oma süsinikujalajäge vastavalt vajadusele ja võimalustele rakendades kliima- ja energiakava suuniseid.</t>
  </si>
  <si>
    <t>Süsinikujalajälje vähendamise meetmed on rakendatud.</t>
  </si>
  <si>
    <t>Üldplaneeringu kohaselt tuleb sademevee käitlemine lahendada võimalikult tekkekohapõhiselt ning looduslikke protsesse jäljendavalt, et hajutada vett ja soodustada selle ärajuhtimist.</t>
  </si>
  <si>
    <t>Raasiku valla üldplaneering, ptk 5.2.3. Sademevee kanalisatsioon</t>
  </si>
  <si>
    <t>Üleujustusohuga arvestamine detailplaneeringute ja tegevuslubade (sh projekteerimistingimuste ja ehituslubade) menetlemisel ning vajadusel tingimuste seadmine.</t>
  </si>
  <si>
    <t>Üleujutusohuga arvestatakse detailplaneeringute ja tegevuslubade menetlemisel.</t>
  </si>
  <si>
    <t>Looduspõhiste lahenduste kavandamine ja rakendamine.</t>
  </si>
  <si>
    <t>Üldplaneeringu kohaselt tuleb planeeringute kavandamisel ja koostamisel ning projekteerimistingimuste väljaandmisel  arvestada Keskkonnaministeeriumi poolt koostatud arengukavaga ,,Kliimamuutuste mõjuga kohanemise arengukava aastani 2030’’</t>
  </si>
  <si>
    <t xml:space="preserve">Raasiku valla üldplaneering, ptk 6.2. Kliimamuutustega arvestamine </t>
  </si>
  <si>
    <t>Soojussaarte leevendamise meetmeid on käsitletud üldplaneeringus (nt kõrghaljastuse osakaalu määramine tööstusaladel).</t>
  </si>
  <si>
    <t>Soojussaarte leevendamise meetmete integreerimine detailplaneeringutesse ja tegevuslubadesse (sh projekteerimistingimused ja ehitusload), vajadusel tingimuste seadmine.</t>
  </si>
  <si>
    <t>Soojussaarte esinemisega arvestatakse detailplaneeringute ja tegevuslubade menetlemisel.</t>
  </si>
  <si>
    <t xml:space="preserve">Üldplaneeringu kohaselt on uute arengute kavandamisel oluline arvestada ala terviklikkust, et lahendus sobituks olemasolevasse keskkonda ning looks funktsionaalseid ja ruumilisi seoseid ümbritseva maakasutusega.                                                                                                                                              </t>
  </si>
  <si>
    <t>Raasiku valla üldplaneering, ptk 3. Maakasutus- ja ehitustingimused</t>
  </si>
  <si>
    <t>Uute arendusalade ligipääsetavuse põhimõtete  määramine üldplaneeringus.</t>
  </si>
  <si>
    <t>Energiatõhususe ja ligipääsetavuse analüüs projekteerimise algfaasis.</t>
  </si>
  <si>
    <t>Energiatõhususe ja ligipääsetavuse teemadega arvestatakse projekteerimise algfaasis.</t>
  </si>
  <si>
    <t>Hea ligipääsu tagamine valla raudteejaamadesse ja olulisematesse maakonnaliini peatustesse nii jalgsi, jalgratta kui ka isikliku sõiduautoga.</t>
  </si>
  <si>
    <t>Hea ligipääs raudteejaamadesse ja olulisematesse maakonnaliini peatustesse on tagatud nii jalgsi, jalgratta kui ka isikliku sõiduautoga.</t>
  </si>
  <si>
    <t>Vallavalitsus, Transpordiamet, Eesti Raudtee</t>
  </si>
  <si>
    <t>Vallavalitsus, Transpordiamet</t>
  </si>
  <si>
    <t>Kliimariskide, sh mõjutatud piirkondade kaardistamine ja elanikkonna teavitamine.</t>
  </si>
  <si>
    <t>Kaudselt on teemat käsitletud soojusmajanduse arengukavas.</t>
  </si>
  <si>
    <t>Munitsipaalhoonete rekonstrueerimise prioriteetide seadmisel arvestatakse hoonete seisukorraga/energiaklassiga.</t>
  </si>
  <si>
    <t>Munitsipaalhoonete rekonstrueerimisel arvestatakse hoonete seisukorraga/energiaklassiga.</t>
  </si>
  <si>
    <t>Üldplaneeringus on seatud meetmed kliimamuutuste mõju ja sellega kaasnevate riskidega arvestamiseks.</t>
  </si>
  <si>
    <t>Planeeringutes arvestatakse muuhulgas võimalike kliimariskide ja kaasnevate mõjudega.</t>
  </si>
  <si>
    <t>Avalike haljasalade planeerimisel ja rajamisel arvestada kliimamuutuste mõjuga, sh valides kliimamuutustele vastupidavamaid taimeliike ja maastikukujunduse võtteid.</t>
  </si>
  <si>
    <t>Avalike haljasalade planeerimisel ja rajamisel arvestatakse kliimamuutuste võimalike mõjudega.</t>
  </si>
  <si>
    <t>Üldplaneeringus on välja toodud jääkreostusobjektid.  Jääkreostusobjekt - Aruküla põhjaveereostuse ala (registrikood: JRA0000005).</t>
  </si>
  <si>
    <t>Raasiku valla üldplaneering, pkt 8.</t>
  </si>
  <si>
    <t>Tähtajaks on inventeeritud ja kaardistatud keskkonnakahjudega alad  ning analüüsitud õiguslikku vastutust ja sekkumisvõimalusi.</t>
  </si>
  <si>
    <t>Prioriteetsete alade ohutustamine ja likvideerimine.</t>
  </si>
  <si>
    <t xml:space="preserve">Üldplaneeringus on käsitletud eelkõige päikeseenergiat, kuna nt tuuleenergeetika arendamiseks ei ole vald tuuletingimusi arvestades sobilik. ÜP-s ei ole kindlaks määratud päikeseenergia tootmisostarbega seotud maakasutust, kuid on seatud üldised tingimused taastuvenergiarajatiste (nt päikeseelektrijaamade) rajamiseks. </t>
  </si>
  <si>
    <t xml:space="preserve">Raasiku valla üldplaneering, ptk 5.2.8. Päikeseenergeetika </t>
  </si>
  <si>
    <t xml:space="preserve">Taastuvenergiarajatiste rajamiseks vajalike tingimuste määramine üldplaneeringus. </t>
  </si>
  <si>
    <t>Taastuvenergia arendamiseks sobilike alade lisamine üldplaneeringusse (kui asjakohane).</t>
  </si>
  <si>
    <t xml:space="preserve">Kehtivas soojusmajanduse arengukavas on teemat üldiselt käsitletud. </t>
  </si>
  <si>
    <t>Raasiku valla soojusmajanduse arengukava 2015 – 2025, Raasiku valla arengukava</t>
  </si>
  <si>
    <t>Soojusmajanduse arengukava uuendamine, sh taastuvenergeetika ja energiasäästu meetmetega.</t>
  </si>
  <si>
    <t>Tähtajaks on soojusmajanduse arengukava uuendatud.</t>
  </si>
  <si>
    <t>Valdkonda on käsitletud soojusmajanduse arengukavas, valla arengukavas ja üldplaneeringus.</t>
  </si>
  <si>
    <t>Arengukava täiendamine liikuvuse, taastuvenergia ja energiasäästu põhimõtetega</t>
  </si>
  <si>
    <t>Taastuvenergeetikat ja energiasäästu puudutavate meetmete integreerimine detailplaneeringute ja tegevuslubade (sh projekteerimistingimuste ja ehituslubade) menetlemisel ning vajadusel tingimuste seadmine.</t>
  </si>
  <si>
    <t>Taastuvenergeetika ja energiasäästu põhimõtetega arvestatakse detailplaneeringute ja tegevuslubade menetlemisel.</t>
  </si>
  <si>
    <t>Käsitletud üldiselt nii valla arengukavas, kuid ka üldplaneeringus.</t>
  </si>
  <si>
    <t>Raasiku valla arengukava, Raasiku valla üldplaneering</t>
  </si>
  <si>
    <t>Sotsiaalsete mõjude hindamine planeerimisprotsessis</t>
  </si>
  <si>
    <t>Planeeringutes arvestatakse muuhulgas sotsiaalsete mõjudega.</t>
  </si>
  <si>
    <t>Kava koostajale teadolevalt ei ole kohaliku tasandi teavituskampaaniaid kinnisvaraomanikele läbi viidud.</t>
  </si>
  <si>
    <t>KOVi kasvuhoonegaaside heidet on hinnatud käesoleva kliima- ja energiakava koostamise raames.</t>
  </si>
  <si>
    <t>Üldplaneeringu jätkutegevusena on ette nähtud jääkreostuse alade ohutustamine ja likvideerimine. Jääkreostusobjekt - Aruküla põhjaveereostuse ala (registrikood: JRA0000005). Teiste keskkonnakahjuga aladega tegeletakse jooksvalt, info jõuab vallani tihti läbi elanike kaebuste.</t>
  </si>
  <si>
    <t>Raasiku valla üldplaneering, ptk 8.</t>
  </si>
  <si>
    <t xml:space="preserve">Üldplaneeringus on välja toodud valla territooriumil paiknevad kaitsealad ja muud kaitstavad loodusobjektid. </t>
  </si>
  <si>
    <t xml:space="preserve">Raasiku valla üldplaneering, ptk 4 Väärtuslikud alad ja piirangud. </t>
  </si>
  <si>
    <t>Jooksev koostöö riiklike asutustega (Keskkonnaamet, Kliimaministeerium), et omada ülevaadet omavalitsuse territooriumil toimuvast (sh kaitstavad loodusobjektid, keskkonnakahjudega alad, võõrliikide levik ja tõrje jms).</t>
  </si>
  <si>
    <t>Omavalitsus on kursis valla territooriumil toimuvast.</t>
  </si>
  <si>
    <t>Vallavalitsus, Keskkonnaamet</t>
  </si>
  <si>
    <t>Kaitsealade ja kaitstavate loodusobjektide võimalikus ulatuses integreerimine valla rohevõrgustiku koosseisu</t>
  </si>
  <si>
    <t xml:space="preserve">Raasiku valla üldplaneering, 4.3. Kaitstavad loodusalad ja -objektid </t>
  </si>
  <si>
    <t>Kaitseväärtust omavad objektid on asjakohasusel kohaliku kaitse alla võetud.</t>
  </si>
  <si>
    <t>Harju maakonna teemaplaneeringus on rohevõrgustik hinnatud ja tuginedes sellele on üldplaneeringus seatud tingimused selle kaitseks.</t>
  </si>
  <si>
    <t>Harju maakonnaplaneering, Raasiku valla üldplaneering</t>
  </si>
  <si>
    <t>Tähtajaks on koostatud rohevõrgustiku ja loodusmaastike sidususe analüüs.</t>
  </si>
  <si>
    <t>Igapäevaste töövahenditena kasutatakse EELIS infosüsteemi ning Maa- ja Ruumiameti kaardirakendusi. Koostöö asjakohaste riigiasutustega.</t>
  </si>
  <si>
    <t xml:space="preserve">Läbi veemajanduskavade ja ühisveevärgi ja -kanalisatsiooni arendamise kava on KOVil ülevaade oma territooriumi puudutavast. </t>
  </si>
  <si>
    <t>Vesikondade veemajanduskavad 2022-2027; Raasiku valla ühisveevärgi ja -kanalisatsiooni arendamise kava</t>
  </si>
  <si>
    <t>Koostöö riiklike asutustega (Keskkonnaamet, Kliimaministeerium) ja naaberomavalitsustega, et omada ülevaadet omavalitsuse territooriumil toimuvast ja võimalikest koostöövõimalustest.</t>
  </si>
  <si>
    <t>Vallavalitsus, Keskkonnaamet, naaberomavalitsused</t>
  </si>
  <si>
    <t>Metsade tagavara ja juurdekasvu arvestust peetakse riiklikul tasandil ja selle muutus sõltub eelkõige riiklikest poliitikatest, õigusaktide nõuetest ja metsamajanduse tavadest.</t>
  </si>
  <si>
    <t>Üldplaneeringu raames on antud valdkond kaardistatud ja seotud tingimused rohealade säilitamiseks (kõrghaljastuse protsent). Planeeringute läbivaatamisel arvestatakse selle aspektiga.</t>
  </si>
  <si>
    <t>Tingimused seotud erineva maakasutuse alusel üldplaneeringu ptkis 3.6. Maakasutus.</t>
  </si>
  <si>
    <t>Üldplaneeringus on seatud meetmed rohealade ja rohevõrgustiku osakaalu säilitamiseks.</t>
  </si>
  <si>
    <t>Rohe- ja veealade osakaalu ning jaotuse kaardistamine tiheasustusaladel, sh meetmete planeerimine.</t>
  </si>
  <si>
    <t>Tähtajaks on kaardistatud rohe- ja veealade osakaal tiheasustusalal.</t>
  </si>
  <si>
    <t>Vastava valdkonna spetsialis</t>
  </si>
  <si>
    <t>Rohealade osakaalu ja rohevõrgustiku sidususe säilitamise/tugevdamise meetmete integreerimine detailplaneeringutesse ja tegevuslubadesse (sh projekteerimistingimused ja ehitusload) menetlusprotsessis.</t>
  </si>
  <si>
    <t>Rohealade ja rohevõrgustiku säilitamisega/tugevdamisega arvestatakse planeeringute ja tegevuslubade menetlemisel.</t>
  </si>
  <si>
    <t>Võõrliikide tõrjet ei ole käsitletud omavalitsuse arengudokumentides, kuid seda on seni teostatud riiklikult kogutava võõrliikide levikuinfo ja kodanike kaebuste alusel.</t>
  </si>
  <si>
    <t>Riiklikul tasandil kogutava võõrliikide levikuinfo alusel prioriteetsete alade määramine.</t>
  </si>
  <si>
    <t>Omavalitsus omab ülevaadet valla territooriumil levivatest võõrliikidest ja nende levialast ning määrab kindlaks tõrjeks prioriteetsed piirkonnad.</t>
  </si>
  <si>
    <t>Vastava valdkonna spetsialist, Keskkonnaamet</t>
  </si>
  <si>
    <t>Omavalitsus teostab regulaarselt võõrliikide tõrjet prioriteetsetel aladel.</t>
  </si>
  <si>
    <t>Vastava valdkonna spetsialist,  Keskkonnaamet</t>
  </si>
  <si>
    <t>Seire ja tulemuste dokumenteerimine.</t>
  </si>
  <si>
    <t>Omavalitsus seirab regulaarselt tõrje edukust ja dokumenteerib selle.</t>
  </si>
  <si>
    <t>pidev tegevus (käimasolev)</t>
  </si>
  <si>
    <t>Soojussüsteemide ja torustike seisukorra audit</t>
  </si>
  <si>
    <t>Torustike rekonstrueerimine ja renoveerimine</t>
  </si>
  <si>
    <t xml:space="preserve">Vananenud seadmete asendamine energiatõhusate lahendustega
</t>
  </si>
  <si>
    <t>Automaatika ja kaugjälgimise süsteemide paigaldamine</t>
  </si>
  <si>
    <t>Elektrivõrgu seisukorra ja riskide regulaarne hindamine</t>
  </si>
  <si>
    <t>Varutoite ja kriisiplaanide rakendamine</t>
  </si>
  <si>
    <t>Elektrivõrgu uuendamine ja nutikate lahenduste kasutuselevõtt</t>
  </si>
  <si>
    <t>Regulaarne hooldus ja testimine</t>
  </si>
  <si>
    <t>Kütusevarude ja logistika tagamine</t>
  </si>
  <si>
    <t>Investeeringuplaani koostamine ja rahastusallikate kindlustamine</t>
  </si>
  <si>
    <t>Pilootprojektide käivitamine ja laiendamine</t>
  </si>
  <si>
    <t>Energiaauditite läbiviimine ja elluviimise jälgimine</t>
  </si>
  <si>
    <t>Hooneautomaatika ja nutikad juhtimissüsteemid</t>
  </si>
  <si>
    <t>Energiatõhusate lahenduste rakendamine</t>
  </si>
  <si>
    <t>Võrgu parendamine nutikate lahendustega ja töökindluse suurendamine</t>
  </si>
  <si>
    <t>Energia tarbimine kokku KOV territooriumil</t>
  </si>
  <si>
    <t>KOV (Kasvab elaniku kohta seoses elektriautodega)</t>
  </si>
  <si>
    <t>Elektrilevi</t>
  </si>
  <si>
    <t>Elering, Elektrilevi, võrguettevõtjad,</t>
  </si>
  <si>
    <t>EHR, kokku hooned soojuspumpadega</t>
  </si>
  <si>
    <r>
      <t xml:space="preserve"> (l/a</t>
    </r>
    <r>
      <rPr>
        <sz val="11"/>
        <color theme="1"/>
        <rFont val="Calibri"/>
        <family val="2"/>
        <charset val="186"/>
        <scheme val="minor"/>
      </rPr>
      <t>)</t>
    </r>
  </si>
  <si>
    <t>KOV, % pinnakasutusest</t>
  </si>
  <si>
    <t>Vähemalt C-klassi energiamärgisega hoonete osakaal kokku (munitsipaal)</t>
  </si>
  <si>
    <t xml:space="preserve">tk </t>
  </si>
  <si>
    <t>Rekonstrueeritud (minimaalselt C-energiamärgisele viidud) eramajade arv</t>
  </si>
  <si>
    <t>Vähemalt C-klassi energiamärgisega hoonete osakaal kokku (kõik KOV hooned)</t>
  </si>
  <si>
    <t>EHR, arvestatud ainult energiamärgisega hooneid</t>
  </si>
  <si>
    <t>Statistikaamet</t>
  </si>
  <si>
    <r>
      <t xml:space="preserve">EMTA, </t>
    </r>
    <r>
      <rPr>
        <sz val="12"/>
        <color rgb="FF00B050"/>
        <rFont val="Calibri"/>
        <family val="2"/>
        <scheme val="minor"/>
      </rPr>
      <t>Elektrilevi</t>
    </r>
  </si>
  <si>
    <t>…....... (täiendavad meetmed KOV valikul)</t>
  </si>
  <si>
    <t>MTÜ Põhja-Eesti Ühistranspordikeskus, ELRON</t>
  </si>
  <si>
    <t>Vallavalitsus, MTÜ Põhja-Eesti Ühistranspordikeskus</t>
  </si>
  <si>
    <t>MTÜ Põhja-Eesti Ühistranspordikeskus</t>
  </si>
  <si>
    <t>Ühistranspordi teavitussüsteemi väljatöötamine koostöös MTÜ-ga Põhja-Eesti Ühistranspordikeskus</t>
  </si>
  <si>
    <t>LISA 1 "Raasiku kliima- ja energiakava tegevused"</t>
  </si>
  <si>
    <t xml:space="preserve">Raasiku vallas arvestatakse sündmuste korraldamisel keskkonnahoidlikkuse põhimõtetega. </t>
  </si>
  <si>
    <t>Raasiku valla jäätmejaam võtab kõiki jäätmeliike vastu. Ehitusjäätmete vastuvõtt.</t>
  </si>
  <si>
    <t>Korduskasutuse süsteemi Raasiku valla jäätmejaamas veel kasutusel pole, kuid taotlus on KIK-ile tehtud.</t>
  </si>
  <si>
    <t>Omavalitsusel on ülevaade sektoritest Statistikaameti kaudu. Väga edukalt toimib neljapäeviti Aruküla ja Raasiku Tervisekeskuse parklas O.T.T (Otse tootjalt tarbijale)</t>
  </si>
  <si>
    <t>Vallavalitsus jagab valla veebilehel kriisidega seotud informatsiooni, sh on loodud kriisikomisjon ja koostamisel hädaolukorra lahendamise plaan.</t>
  </si>
  <si>
    <t>Vallavalitsus jagab valla veebilehel kriisidega seotud informatsiooni, sh on loodud kriisikomisjon ja koostamisel on Raasiku valla hädaolukorra lahendamise plaan.</t>
  </si>
  <si>
    <t>Kohalike üleujutusohuga alade riskihinnang.</t>
  </si>
  <si>
    <t>Üleujutusohuga aladele on teostatud riskihinnang.</t>
  </si>
  <si>
    <t>Kohtpõhiste säästlike ja looduslähedaste sademeveelahenduste kasutamise nõudmine uute arenduste rajamisel.</t>
  </si>
  <si>
    <t xml:space="preserve">Uute jalg- ja jalgrattateede planeerimine olulistel liikumissuundadel. </t>
  </si>
  <si>
    <t>Energiatõhususe nõuete integreerimine arengukavasse.</t>
  </si>
  <si>
    <t>Munitsipaalhoonete energiatõhususe seire.</t>
  </si>
  <si>
    <t>Keskkonnakahjudega alade inventuur ja kaardistamine.</t>
  </si>
  <si>
    <t>Vajaduse korral kliimariskide ja -mõjude analüüsi läbiviimine planeeringute koostamisel.</t>
  </si>
  <si>
    <t xml:space="preserve">Vajaduse korral kliimariskide ja -mõjude analüüsi läbiviimine planeeringute koostamisel. </t>
  </si>
  <si>
    <t>Keskkonnakahjudega alade inventuur ja kaardistamine</t>
  </si>
  <si>
    <t xml:space="preserve">Rohevõrgustiku sidususe ja terviklikkuse säilitamine. </t>
  </si>
  <si>
    <t>Invasiivseid võõrliike tõrjutakse süsteemselt.</t>
  </si>
  <si>
    <t>Koostöös Keskkonnaametiga kohalike elanike kaasamine võõrliikide (nt. lupiinid, verev lemmalts, pargitatar, hispaania teetigu, karuputk) tõrjesse ja leviku ennetusse.</t>
  </si>
  <si>
    <t>Tänavavalgustuse võrgu laiendamine tiheasustusaladel.</t>
  </si>
  <si>
    <t xml:space="preserve">Andmete ja info elutsükli väljatöötamine ja järgimine. </t>
  </si>
  <si>
    <t>Digiprügi vähendamine.</t>
  </si>
  <si>
    <t>Energiasäästu ja taastuvenergeetikaga seotud teavitustegevuse korraldamine.</t>
  </si>
  <si>
    <t xml:space="preserve">Lähtutakse "Nõuded ehitise ligipääsetavusele" määrusest. </t>
  </si>
  <si>
    <t>Teenustasemete kokkulepped elutähtsate teenuste pakkujatega</t>
  </si>
  <si>
    <t>Regulaarsed side- ja toimepidevuse testid</t>
  </si>
  <si>
    <t>Rajada ja hooldada kergliiklusteid, et soodustada jalgrattaga ja jalgsi liikumist turvaliselt ja mugavalt.</t>
  </si>
  <si>
    <t>Arutada ühistranspordikeskusega liinivõrgu toimivust ja teha vajaduspõhiseid muudatusi.</t>
  </si>
  <si>
    <t>Jagada regulaarselt KOV elanike liikumisvajaduste ja tagasiside andmeid ühistranspordikeskusega, et parandada teenuse kvaliteeti.</t>
  </si>
  <si>
    <t>Regulaarselt uuendada infot kõigi KOV territooriumil asuvate hoonete energiatõhususe kohta.</t>
  </si>
  <si>
    <t>Rakendada ehituslubade väljastamisel energiatõhususe miinimumnõuded</t>
  </si>
  <si>
    <t>Bussipeatuste korrastamine ja ühtne kujundamine.</t>
  </si>
  <si>
    <t>Arengukava raames viiakse läbi elanike küsitlus, et selgitada välja peamised takistused ühistranspordi ja kergliikluse kasutamisel ning koguda ettepanekuid teenuse parandamiseks.</t>
  </si>
  <si>
    <t>Arutada ühistranspordikeskuse esindajatega liinivõrgu, sõidugraafikute ja teenuse kvaliteedi küsimusi.</t>
  </si>
  <si>
    <t>Jagada KOVi elanike liikumisvajaduste ja tagasiside andmeid ühistranspordikeskusega, et teenuseid paremini planeerida.</t>
  </si>
  <si>
    <t>Pargi-ja-reisi rattaparklate laienduskava.</t>
  </si>
  <si>
    <t xml:space="preserve">Lisada üldplaneeringusse tingimused uutele ja rekonstrueeritavatele arendustele </t>
  </si>
  <si>
    <t>Koostada tehniline analüüs valla olemasoleva elektri- ja gaasivõrgu läbilaskevõime kohta</t>
  </si>
  <si>
    <t>Kaardistada ja planeeringutesse integreerida tulevased taastuvenergia ja liikuvuse taristulahendused</t>
  </si>
  <si>
    <t>Kriisiplaan käsitleb äärmuslike ilmastikutingimuste puhul tegutsemise plaani.</t>
  </si>
  <si>
    <t>Teavitustegevuse ja elanikkonna kaasamise parendamine</t>
  </si>
  <si>
    <t>Koostada vältimatu sotsiaalabi osutamise tegevuskava, mis määrab vastutajad, ressursid ja reageerimisprotseduurid kriisiolukordades.</t>
  </si>
  <si>
    <t>Info-, seire-, ja tugisüsteemide arendamine ning tegevusplaanide koostamine kliimamuutustest tingitud terviseriskide juhtimise tõhustamiseks ja maandamiseks.</t>
  </si>
  <si>
    <t>Kliima- ja energiakavas toodud leevendusmeetmete ellurakendamine</t>
  </si>
  <si>
    <t>Täiendada ja regulaarselt uuendada andmebaasi, mis sisaldab infot kõigi majapidamiste, asutuste ja ettevõtete jäätmekäitluslepingute olemasolu ja mahu kohta, et tagada vastavus tegelikule jäätmetekkele.</t>
  </si>
  <si>
    <t>Koostada ja regulaarselt uuendada kaarti, mis kajastab kõiki jäätmete liigiti kogumise punkte, nende mahte ja teenindusvõimalusi erinevate jäätmeliikide lõikes.</t>
  </si>
  <si>
    <t>Teha regulaarne analüüs jäätmekogumispunktide arvust ja tühjendussagedusest ning vajadusel suurendada punkte või kiirendada tühjendamist, et tagada elanikele mugav liigiti kogumine.</t>
  </si>
  <si>
    <t>Koostada ja regulaarselt uuendada aruannet, mis võrdleb olme- ja pakendijäätmete liigiti kogumise mahtu kogutekkega ning analüüsib tulemusi elaniku kohta arvutatud keskmiste põhjal</t>
  </si>
  <si>
    <t>Koostada ja esitada iga-aastane aruanne, mis analüüsib liigiti kogutud jäätmete ringlussevõtu määra ning võrdleb seda kehtestatud sihttasemega (vähemalt 50%).</t>
  </si>
  <si>
    <t xml:space="preserve">Tagada jäätmejaamade töökorralduse regulaarne ülevaatus ja vajadusel ajakohastamine, sealhulgas lahtiolekuaegade, vastuvõetavate jäätmeliikide ja teenuse kvaliteedi kontroll. </t>
  </si>
  <si>
    <t>Jäätmete liigiti kogumise võimaluste parendamine jäätmejaamas.</t>
  </si>
  <si>
    <t xml:space="preserve">KOV-is on tegutsemas üksikud ringamajanduse mudelil põhinevaid ettevõtteid nt. Aruküla jalgrattahooldus, mis tegeleb ka jalgrataste parandusega. </t>
  </si>
  <si>
    <t>Kaardistada KOV territooriumil tegutsevad ringmajanduse teenusepakkujad (nt jalgrattahooldus, õmblusteenus, elektroonikaparandus).</t>
  </si>
  <si>
    <t>Korraldada elanikele teavituskampaania, mis selgitab, milliseid jäätmeliike saab jäätmejaama tuua ja kuidas neid õigesti sortida.</t>
  </si>
  <si>
    <t>Koostatavas jäätmekavas on hinnatud ringlusse võetava materjali koguseid. Samuti on jäätmekäitlusettevõttel info ringlusse võetavate materjalide kohta.</t>
  </si>
  <si>
    <t>Analüüsida jäätmekäitlusettevõttelt saadud andmete põhjal ringlussevõetavate materjalide koguseid  ja täiendada vastavalt KOV-i jäätmekava.</t>
  </si>
  <si>
    <t>Koostada aruanne jäätmetekke osas inimese kohta KOV territooriumil, kasutades olemasolevaid andmeid ja selgitades välja andmetes olevate erinevuste põhjused</t>
  </si>
  <si>
    <t>Koostada ja avaldada regulaarne aruanne ühisveevärgi veekvaliteedi kohta, mis sisaldab ka arvutust kvaliteedinõuetele vastava vee tarbijate osakaalu kõigist tarbijatest.</t>
  </si>
  <si>
    <t>Koostada regulaarne aruanne heitvee puhastamise seireandmete põhjal, mis sisaldab hinnangut normidele vastava heitvee osakaalule.</t>
  </si>
  <si>
    <t>Koostada ülevaade liitumisvõimalusega elanike ja tegelike ühisveevärgiga liitunute arvust, arvutades liitumise protsendi ja tuues välja puudujäägid eesmärgiga võrreldes.</t>
  </si>
  <si>
    <t>Kriisiolukordadega, sh kliimariskidega seotud teavitused</t>
  </si>
  <si>
    <t>Sademevee käitlemise põhimõtete määramine üldplaneeringus.</t>
  </si>
  <si>
    <t>Soojussaarte tekke ennetamine.</t>
  </si>
  <si>
    <r>
      <t xml:space="preserve">2030, </t>
    </r>
    <r>
      <rPr>
        <sz val="11"/>
        <rFont val="Calibri"/>
        <family val="2"/>
        <charset val="186"/>
        <scheme val="minor"/>
      </rPr>
      <t>pidev tegevus</t>
    </r>
  </si>
  <si>
    <r>
      <t xml:space="preserve">Tähtajaks on soojussaare riskida alad  kaardistatud </t>
    </r>
    <r>
      <rPr>
        <sz val="11"/>
        <rFont val="Calibri"/>
        <family val="2"/>
        <charset val="186"/>
        <scheme val="minor"/>
      </rPr>
      <t>ja rakendatud meetmed nende tekke ennetamiseks.</t>
    </r>
  </si>
  <si>
    <r>
      <t>Tähtajaks on arengukava täiendatud liikuvust puudutava taastuvenergia ja energia</t>
    </r>
    <r>
      <rPr>
        <sz val="11"/>
        <rFont val="Calibri"/>
        <family val="2"/>
        <charset val="186"/>
        <scheme val="minor"/>
      </rPr>
      <t>sää</t>
    </r>
    <r>
      <rPr>
        <sz val="11"/>
        <color theme="1"/>
        <rFont val="Calibri"/>
        <family val="2"/>
        <scheme val="minor"/>
      </rPr>
      <t>stu põhimõtetega.</t>
    </r>
  </si>
  <si>
    <r>
      <t>Vastavalt üldplaneeringus tehtud ettepanekutele kaaluda kohaliku omavalitsuse tasandil kaitstavate alade loomist</t>
    </r>
    <r>
      <rPr>
        <sz val="11"/>
        <color rgb="FFFF0000"/>
        <rFont val="Calibri"/>
        <family val="2"/>
        <scheme val="minor"/>
      </rPr>
      <t xml:space="preserve">. </t>
    </r>
  </si>
  <si>
    <t>Elurikkuse säilitamine tiheasustusega aladel.</t>
  </si>
  <si>
    <t>Veeressursside säästlik kasutamine.</t>
  </si>
  <si>
    <r>
      <t>Koostöö riiklike asutustega (Keskkonnaamet, Kliimaministeerium), et omada ülevaadet omavalitsuse territooriumil toimuvast.</t>
    </r>
    <r>
      <rPr>
        <sz val="11"/>
        <color rgb="FFFF0000"/>
        <rFont val="Calibri"/>
        <family val="2"/>
        <scheme val="minor"/>
      </rPr>
      <t xml:space="preserve"> </t>
    </r>
  </si>
  <si>
    <t>Personali koolitus ja kriisiharjutused.</t>
  </si>
  <si>
    <t>Kaugküttevõrkude töökindluse tagamine</t>
  </si>
  <si>
    <t>Munitsipaalhoonete kasutuse optimeerimine</t>
  </si>
  <si>
    <t>Teehooldustehnika soetamine</t>
  </si>
  <si>
    <t>Ilmastikutingimustele vastava kõrge reageerimisvõimekusega teehoolduse tagamine.</t>
  </si>
  <si>
    <t>Tulekustutusvee kättesaadavuse tagamine</t>
  </si>
  <si>
    <r>
      <rPr>
        <sz val="11"/>
        <rFont val="Calibri"/>
        <family val="2"/>
        <charset val="186"/>
        <scheme val="minor"/>
      </rPr>
      <t>Suurendada avalikkuse teadlikust ringmajandusest.</t>
    </r>
    <r>
      <rPr>
        <sz val="11"/>
        <color rgb="FFFF0000"/>
        <rFont val="Calibri"/>
        <family val="2"/>
        <charset val="186"/>
        <scheme val="minor"/>
      </rPr>
      <t xml:space="preserve"> </t>
    </r>
  </si>
  <si>
    <t>Elanike tarbimisteadlikkuse tõstmine</t>
  </si>
  <si>
    <t>Prügilasse ladestatavate biojäätmete vähendamine</t>
  </si>
  <si>
    <t>Raasiku vallas on hästi korraldatud jäätmemajandus, liigiti kogumine on muutunud harjumuspäraseks.</t>
  </si>
  <si>
    <t>Raasiku valla jäätmejaamas on sisse seatud korduskasutusesüsteem, jäätmejaama rajatakse ringmaja.</t>
  </si>
  <si>
    <t xml:space="preserve">Raasiku valla jäätmejaama arendamine ja laiendamine. </t>
  </si>
  <si>
    <r>
      <rPr>
        <sz val="11"/>
        <rFont val="Calibri"/>
        <family val="2"/>
        <charset val="186"/>
        <scheme val="minor"/>
      </rPr>
      <t>Väärtusliku põllumajandusmaa säilitamine.</t>
    </r>
    <r>
      <rPr>
        <sz val="11"/>
        <color rgb="FFFF0000"/>
        <rFont val="Calibri"/>
        <family val="2"/>
        <scheme val="minor"/>
      </rPr>
      <t xml:space="preserve"> </t>
    </r>
  </si>
  <si>
    <t>Tiheasustusaladel läbilaskvate pindade suurendamine ning immutus ja puhveralade kasutamine.</t>
  </si>
  <si>
    <t>Koostöös arendajatega järgitakse pidevalt põhimõtet, et uute elamualade rajamisel eelistatakse looduslikke võimalusi sademevee ärajuhtimisel.</t>
  </si>
  <si>
    <t>Vallavalitsus, arendajad</t>
  </si>
  <si>
    <t>Arendajad</t>
  </si>
  <si>
    <t>Uued jalg- ja jalgrattateed olulistel liikumissuundadel on rajatud.</t>
  </si>
  <si>
    <t>Tähtajaks on inventeeritud ja kaardistatud keskkonnakahjudega alad ning analüüsitud õiguslikku vastutust ja sekkumisvõimalusi.</t>
  </si>
  <si>
    <t>Tähtajaks on ohutustatud prioriteetsed alad.</t>
  </si>
  <si>
    <t>Tähtajaks on täiendatud üldplaneering taastuvenergia arendamiseks sobilike aladega.</t>
  </si>
  <si>
    <t>Tähtajaks on prioriteetsed alad ohutustatud ja likvideeritud.</t>
  </si>
  <si>
    <t>Omavalitsus on kursis valla territooriumil toimuvaga.</t>
  </si>
  <si>
    <t>Kaugkütteseadmete energiatõhususe tõstmine</t>
  </si>
  <si>
    <t>Taastuvatest energiaallikatest toodetud elektri osakaalu suurendamine kohaliku omavalitsuse asutustes.</t>
  </si>
  <si>
    <t>Kehtivas valla üldplaneeringu seletuskirjas on kirjeldatud tingimused tuuleenergia ja päikeseenergeetika kasutuselevõtuks. Eraldi maakasutust planeeritud ei ole.</t>
  </si>
  <si>
    <t xml:space="preserve">Valla üldplaneeringus esitatud põhimõtete järgimine tuuleenergia ja päikeseenergeetika kasutuselevõtul. Raasiku vallas ei ole suurt potentsiaali tuuleenergia arendamiseks, sest tegemist on suhteliselt tihedalt asustatud alaga ja sellest väljaspool aladel ei ole tuuletingimised tuuleparkide rajamiseks soodsad. Seetõttu ei näe üldplaneering ette tuulikuparkide alasid, vajadusel saab neid kavandada vastavalt õigusaktides ette nähtud tingimustel. </t>
  </si>
  <si>
    <t>Küsimus kuulub lahendamisele võrguettevõtjate tasemel (Elektrilevi OÜ, AS Elering)</t>
  </si>
  <si>
    <t>Energiasalvestuse võimaluste rakendamiseks rajatakse akupank Aruküla lähistele Järsi külla võimsusega 100 MW katmaks osaliselt Eesti võimsusreservi vajadust.</t>
  </si>
  <si>
    <t>OÜ Baltic Storage Plattform koos tütarfirma Evecon Solar 435 OÜ-ga</t>
  </si>
  <si>
    <t>Evecon Solar 435 OÜ</t>
  </si>
  <si>
    <t>Vald on teinud koostööd mitmete taastuvenergia ettevõtetega - sh. Elektrilevi OÜ, OÜ Baltic Storage Plattform</t>
  </si>
  <si>
    <t>Evecon Solar 435 OÜ maksab Järsi külas asuva akupanga opereerimise perioodil kohaliku kogukonna heaolu toetuseks 25 000 eurot aastas, võimalusel tuleb toetuse kasutamisel lähtuda eesmärgist suurendada kogukonna teadlikkust ja toetust taastuvenergia tootmisele ja kasutamisele ning varustuskindluse parandamisele.</t>
  </si>
  <si>
    <t xml:space="preserve">Eesti infoturbe standardi (E-ITS) järgimine. </t>
  </si>
  <si>
    <t>KOV üksus korraldab teavitustegevust energiasäästu ja taastuvenergeetikaga seotud küsimustes.</t>
  </si>
  <si>
    <t>Hoonete tehnilise seisukorra hindamine</t>
  </si>
  <si>
    <t>Munitsipaalhoonete taastuvenergiale üleminek</t>
  </si>
  <si>
    <t>Munitsipaalhoonete energiatõhususe suurendamine</t>
  </si>
  <si>
    <t>Munitsipaalhoonete kliimakindel rekonstrueerimine</t>
  </si>
  <si>
    <t>Koostada ja kinnitada KOV-i hallatavate hoonete rekonstrueerimise tegevuskava</t>
  </si>
  <si>
    <t>Lisada varusidekanaleid ning tagada olulistele seadmetele varutoide</t>
  </si>
  <si>
    <t>OÜ Elektrilevi investeeringute eelarved aastate lõikes</t>
  </si>
  <si>
    <t>Vajalike liinitugevduste planeerimine ja rakendamine kuulub võrguettevõtjate kompetentsi (OÜ Elektrilevi)</t>
  </si>
  <si>
    <t>OÜ Elektrilevi</t>
  </si>
  <si>
    <t>Korraldada koostööõppusi külade ja alevike kriisiplaani toimivuse testimiseks.</t>
  </si>
  <si>
    <t>Raasiku valla arengukava, kriisiplaan. 2025.a lõpuks tekib hädaolukorra lahendamise plaan, sealhulgas riskianalüüs.</t>
  </si>
  <si>
    <t>Operatiivne teehooldus on tagatud</t>
  </si>
  <si>
    <t>Vallavalitsus, valla lepingupartnerid teehoolduse korraldamisel</t>
  </si>
  <si>
    <t>Teehooldustehnika on soetatud</t>
  </si>
  <si>
    <t xml:space="preserve">Ehitistel on paranenud kütte- ja elektrisüsteemide energiatõhusus </t>
  </si>
  <si>
    <t>Kinnisvara omanikud</t>
  </si>
  <si>
    <t>Koostada ülevaatus- ja hoolduskava, mis hõlmab ehitiste soojustuse kontrolli ning küttesüsteemide töökindluse testimist enne külmaperioodi algust</t>
  </si>
  <si>
    <t>Kütte- ja elektrisüsteemide energiatõhususe parandamine</t>
  </si>
  <si>
    <t>Kvalifitseeritud inimressursi tagamine kriisiohjeks</t>
  </si>
  <si>
    <t>Joogiveega varustatuse tagamine</t>
  </si>
  <si>
    <t>Joogiveega varustatus on tagatud kriisiolukordades</t>
  </si>
  <si>
    <t>Vallavalitsus, OÜ Raven</t>
  </si>
  <si>
    <t>Tulekustutusvesi on vallas tagatud</t>
  </si>
  <si>
    <t>Võtmeisikud on määratud kriisiohjeks</t>
  </si>
  <si>
    <t>Esmatasandi tervishoiuteenuse kättesaadavuse tagamine</t>
  </si>
  <si>
    <t>Koostatud on ülevaade olemasolevatest andmetest ning ellu viidud elanike liikumisharjumust toetavad tegevused.</t>
  </si>
  <si>
    <t>Korraldada koostööõppusi kriisiplaani toimivuse testimiseks. Kriisiplaanide regulaarne ajakohastamine vastavalt kliimariskidele ja väljatöötatud uutele tehnoloogiliste lahendustele.</t>
  </si>
  <si>
    <t>Õppused on läbi viidud ning kriisiplaanid on ajakohastatud.</t>
  </si>
  <si>
    <t>Evakuatsioonikohtade ja varjendite tagamine, sh. KOVi varjumisvõimekuse parendamine läbi varjendite ja evakuatsioonikohtade kaardistamise, vajaduse hindamise ja uute varjendite rajamise.</t>
  </si>
  <si>
    <t>Evakuatsioonikohad ja varjendid on vallas tagatud</t>
  </si>
  <si>
    <t>Esmatasandi tervishoiuteenus on kättesaadav</t>
  </si>
  <si>
    <t>Valla hankekorra uuendamine võtmaks arvesse keskkonnahoidlike riigihangetega seotud tingimusi ja eesmärke</t>
  </si>
  <si>
    <t xml:space="preserve">Koostada keskkonnahoidlike sündmuste korraldamise juhend </t>
  </si>
  <si>
    <t>Arvestatakse keskkonnahoidlike põhimõtete rakendamisega Raasiku vallas korraldatavatel sündmustel</t>
  </si>
  <si>
    <t xml:space="preserve">KOV-i alal tegutsevate ettevõtete tootmisjääkide kaardistamine </t>
  </si>
  <si>
    <t>KOV-i alal tegutsevate ettevõtete tootmisjäägid on kaardistatud valla ja ettevõtete koostöös</t>
  </si>
  <si>
    <t>Kaardistatud on enimhaavatavad inimesed</t>
  </si>
  <si>
    <t>Raasiku valla hädaolukorra lahendamise plaani koostamine</t>
  </si>
  <si>
    <t>Kliimariskide, sh enimmõjutatud piirkondade ja elanikkonna, kaardistamine</t>
  </si>
  <si>
    <t>KOVil on selge ülevaade KOV territooriumil tekkinud  jäätmete edasise käitlemise korraldusest. Omavalitsus panustab jäätmete tekkimise vähendamisse ja vältimisse ning on läbi mõelnud, mis saab kogutud jäätmetest. On kehtestatud nõuded korraldatud jäätmeveo raames kogutud jäätmete edasiseks käitlemiseks.</t>
  </si>
  <si>
    <t>Raasiku vallas on jäätmekava tegevuste eesmärgiks hästi korraldatud jäätmemajandus, kus liigiti kogumine on muutunud harjumuspäraseks.</t>
  </si>
  <si>
    <r>
      <rPr>
        <sz val="11"/>
        <rFont val="Calibri"/>
        <family val="2"/>
        <scheme val="minor"/>
      </rPr>
      <t>Jäätmetekke vähendamine tekkekohas</t>
    </r>
    <r>
      <rPr>
        <sz val="11"/>
        <color rgb="FFFF0000"/>
        <rFont val="Calibri"/>
        <family val="2"/>
        <scheme val="minor"/>
      </rPr>
      <t xml:space="preserve"> </t>
    </r>
  </si>
  <si>
    <t xml:space="preserve">Oluliselt on vähenenud jäätmeteke, mis on saavutatud läbi teadlikkuse kasvu. </t>
  </si>
  <si>
    <t>Pidevalt on vähenenud prügilasse ladestatud biojäätmete kogus, mis pärineb Raasiku vallast.</t>
  </si>
  <si>
    <t>Vallaelanikud, Vallavalitsus</t>
  </si>
  <si>
    <t>Läbi on viidud teadlikkuse tõstmiseks kampaaniad vallaelanike seas.</t>
  </si>
  <si>
    <t>Jäätmejaama kasutusmugavus ja liigiti kogutud jäätmete vastuvõtu maht on suurenenud ning korduskasutuse süsteem toimib.</t>
  </si>
  <si>
    <t>Rakendatud</t>
  </si>
  <si>
    <t>Raasiku valla jäätmejaamas on sisse seatud korduskasutusesüsteem ning jäätmejaama on rajatud ringmaja.</t>
  </si>
  <si>
    <t>Raasiku Vallavalitsus osaleb Hajaasustuse programmis.</t>
  </si>
  <si>
    <t>Tegevusplaani ei ole, kuid elanikel on toetust võimalik taotleda hajaasustuse programmist</t>
  </si>
  <si>
    <t xml:space="preserve">On planeeritud enimhaavatavate inimgruppide kliimamuutuste mõjude suhtes haavatuse vähendamine. </t>
  </si>
  <si>
    <t>Raasiku valla hädaolukorra lahendamise plaan on koostatud.</t>
  </si>
  <si>
    <t>Koostöös sotsiaalosakonnaga on kaardistatud enimhaavatavad inimesed.</t>
  </si>
  <si>
    <r>
      <rPr>
        <sz val="11"/>
        <rFont val="Calibri"/>
        <family val="2"/>
        <charset val="186"/>
        <scheme val="minor"/>
      </rPr>
      <t>Hajaasustuse programmi kaudu toetuse andmine</t>
    </r>
    <r>
      <rPr>
        <sz val="11"/>
        <color rgb="FFFF0000"/>
        <rFont val="Calibri"/>
        <family val="2"/>
        <scheme val="minor"/>
      </rPr>
      <t xml:space="preserve"> </t>
    </r>
  </si>
  <si>
    <t>Kliimariskide hindamise põhjal haavatavust vähendavate meetmete planeerimine ja elluviimine</t>
  </si>
  <si>
    <t>KOVil puudub väga täpne ülevaade kohtkäitlussüsteemidest ja nende seisukorrast. Sellise ülevaate loomine oleks vallale oluline lisakulu.</t>
  </si>
  <si>
    <t>Kergliiklusteede võrgustiku arendamine vastavalt üldplaneeringule ja arengukavale. Elanike liikumisharjumust toetavate tegevuste läbiviimine.</t>
  </si>
  <si>
    <t xml:space="preserve">Olemasolevaid kohaliku omavalitsuse tasandil kaitstavaid loodusobjekte Raasiku vallas ei ole. Küll aga teeb üldplaneering  ettepaneku võtta kohaliku omavalitsuse tasandil kaitstavate loodusobjektide nimekirja teatud objektid või kaaluda nende kaitse alla võtmist. Planeeringutes arvestataksel looduskaitsega ja  kavandatakse leevendusmeetmeid.                                              </t>
  </si>
  <si>
    <t>Elurikkus on säilitatud tiheasustusega aladel.</t>
  </si>
  <si>
    <t>Teadlikkuse tõstmine võõrliikide loodusesse laskmisega kaasnevatest riskidest.</t>
  </si>
  <si>
    <t>Maaomanik, Keskkonnaamet</t>
  </si>
  <si>
    <t>Vallavalitsus, vallaelanikud</t>
  </si>
  <si>
    <t>KOV on võtnud meetmeid võõrliikide tõrjeks enda omandis oleval maal.</t>
  </si>
  <si>
    <t>Valla territooriumil toimub veeressursside säästlik kasutamine vallaelanike poolt.</t>
  </si>
  <si>
    <t>Suurendada ühistranspordi liinide väljumistihedust ja kohandada sõidugraafikuid vastavalt elanike liikumisvajadustele.</t>
  </si>
  <si>
    <t>Elanike pidev teavitamine renoveerimisvõimalustest ja elamute energiatõhususe suurendamine.</t>
  </si>
  <si>
    <t>Vallavalitsus, korteriühistud</t>
  </si>
  <si>
    <t>Riskianalüüsi koostamine ja ennetavad meetmed</t>
  </si>
  <si>
    <t>Elektrisõidukite laadimistaristu ja alternatiivsete energiaallikate tankimistaristu arendamine.</t>
  </si>
  <si>
    <t>Taristu planeerimisel on eesmärgiks muutuvate liikumisharjumustega arvestamine ning autostumise piiramine.</t>
  </si>
  <si>
    <t>Valla teehoiukava koostamisel arvestatakse kliimamuutustega kohanemise vajadustega.</t>
  </si>
  <si>
    <t>Kergliikluse ja ühistranspordi kasutamise edendamise investeeringud</t>
  </si>
  <si>
    <t>Jalgrattaparklate rajamine avalikku ruumi ning olemasolevate rattaparklate laiendamine.</t>
  </si>
  <si>
    <r>
      <t>Koostöös ühistranspordikeskusega planeeritakse madala CO</t>
    </r>
    <r>
      <rPr>
        <vertAlign val="subscript"/>
        <sz val="11"/>
        <color theme="1"/>
        <rFont val="Calibri"/>
        <family val="2"/>
        <scheme val="minor"/>
      </rPr>
      <t>2</t>
    </r>
    <r>
      <rPr>
        <sz val="11"/>
        <color theme="1"/>
        <rFont val="Calibri"/>
        <family val="2"/>
        <scheme val="minor"/>
      </rPr>
      <t xml:space="preserve"> heitega liine kohaliku omavalitsuse territooriumil.</t>
    </r>
  </si>
  <si>
    <t>Raasiku valla üldplaneering, lk. 42-44</t>
  </si>
  <si>
    <t>Valla elanikke teavitatakse regulaarselt (viiakse läbi koolitusi, infopäevasid) kliimamuutustest, selle mõjudest ning ringmajanduse põhimõtetest.</t>
  </si>
  <si>
    <t xml:space="preserve">Lehel on toodud Majandus- ja Kommunikatsiooniministeeriumi poolt välja töötatud soovituslikud näitajad KOVidele energeetika valdkonnas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</si>
</sst>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charset val="186"/>
      <scheme val="minor"/>
    </font>
    <font>
      <i/>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sz val="8"/>
      <name val="Calibri"/>
      <family val="2"/>
      <charset val="186"/>
      <scheme val="minor"/>
    </font>
    <font>
      <i/>
      <sz val="11"/>
      <color theme="1"/>
      <name val="Calibri"/>
      <family val="2"/>
      <scheme val="minor"/>
    </font>
    <font>
      <u/>
      <sz val="11"/>
      <color theme="10"/>
      <name val="Calibri"/>
      <family val="2"/>
      <scheme val="minor"/>
    </font>
    <font>
      <sz val="11"/>
      <name val="Calibri"/>
      <family val="2"/>
      <scheme val="minor"/>
    </font>
    <font>
      <sz val="12"/>
      <color theme="1"/>
      <name val="Calibri"/>
      <family val="2"/>
      <scheme val="minor"/>
    </font>
    <font>
      <b/>
      <sz val="12"/>
      <color theme="1"/>
      <name val="Calibri"/>
      <family val="2"/>
      <scheme val="minor"/>
    </font>
    <font>
      <b/>
      <sz val="12"/>
      <color rgb="FF002060"/>
      <name val="Calibri"/>
      <family val="2"/>
      <scheme val="minor"/>
    </font>
    <font>
      <sz val="10"/>
      <color theme="1"/>
      <name val="Calibri"/>
      <family val="2"/>
      <scheme val="minor"/>
    </font>
    <font>
      <i/>
      <sz val="12"/>
      <color rgb="FF0070C0"/>
      <name val="Calibri"/>
      <family val="2"/>
      <scheme val="minor"/>
    </font>
    <font>
      <sz val="12"/>
      <name val="Calibri"/>
      <family val="2"/>
      <scheme val="minor"/>
    </font>
    <font>
      <vertAlign val="superscript"/>
      <sz val="12"/>
      <color theme="1"/>
      <name val="Calibri"/>
      <family val="2"/>
      <scheme val="minor"/>
    </font>
    <font>
      <sz val="12"/>
      <color theme="1"/>
      <name val="Calibri"/>
      <family val="2"/>
      <charset val="186"/>
      <scheme val="minor"/>
    </font>
    <font>
      <sz val="12"/>
      <color rgb="FF00B050"/>
      <name val="Calibri"/>
      <family val="2"/>
      <scheme val="minor"/>
    </font>
    <font>
      <b/>
      <sz val="12"/>
      <color rgb="FF00B050"/>
      <name val="Calibri"/>
      <family val="2"/>
      <scheme val="minor"/>
    </font>
    <font>
      <i/>
      <sz val="12"/>
      <color theme="1"/>
      <name val="Calibri"/>
      <family val="2"/>
      <scheme val="minor"/>
    </font>
    <font>
      <sz val="11"/>
      <color rgb="FF00B050"/>
      <name val="Calibri"/>
      <family val="2"/>
      <charset val="186"/>
      <scheme val="minor"/>
    </font>
    <font>
      <b/>
      <sz val="11"/>
      <name val="Calibri"/>
      <family val="2"/>
      <scheme val="minor"/>
    </font>
    <font>
      <b/>
      <sz val="11"/>
      <color rgb="FF00B050"/>
      <name val="Calibri"/>
      <family val="2"/>
      <scheme val="minor"/>
    </font>
    <font>
      <i/>
      <sz val="11"/>
      <name val="Calibri"/>
      <family val="2"/>
      <scheme val="minor"/>
    </font>
    <font>
      <b/>
      <sz val="16"/>
      <color rgb="FF00B050"/>
      <name val="Calibri"/>
      <family val="2"/>
      <scheme val="minor"/>
    </font>
    <font>
      <i/>
      <sz val="11"/>
      <color rgb="FF00B050"/>
      <name val="Calibri"/>
      <family val="2"/>
      <scheme val="minor"/>
    </font>
    <font>
      <b/>
      <sz val="11"/>
      <name val="Calibri"/>
      <family val="2"/>
      <charset val="186"/>
      <scheme val="minor"/>
    </font>
    <font>
      <sz val="11"/>
      <color theme="9" tint="-0.499984740745262"/>
      <name val="Calibri"/>
      <family val="2"/>
      <scheme val="minor"/>
    </font>
    <font>
      <sz val="11"/>
      <color theme="9" tint="-0.499984740745262"/>
      <name val="Calibri"/>
      <family val="2"/>
      <charset val="186"/>
      <scheme val="minor"/>
    </font>
    <font>
      <b/>
      <sz val="14"/>
      <color theme="9" tint="-0.499984740745262"/>
      <name val="Calibri"/>
      <family val="2"/>
      <scheme val="minor"/>
    </font>
    <font>
      <u/>
      <sz val="11"/>
      <color rgb="FFC00000"/>
      <name val="Calibri"/>
      <family val="2"/>
      <charset val="186"/>
      <scheme val="minor"/>
    </font>
    <font>
      <u/>
      <sz val="11"/>
      <color rgb="FF700000"/>
      <name val="Calibri"/>
      <family val="2"/>
      <charset val="186"/>
      <scheme val="minor"/>
    </font>
    <font>
      <i/>
      <sz val="12"/>
      <color rgb="FF00B050"/>
      <name val="Calibri"/>
      <family val="2"/>
      <scheme val="minor"/>
    </font>
    <font>
      <sz val="11"/>
      <color theme="1"/>
      <name val="Calibri"/>
      <family val="2"/>
      <charset val="186"/>
      <scheme val="minor"/>
    </font>
    <font>
      <sz val="11"/>
      <color rgb="FFFF0000"/>
      <name val="Calibri"/>
      <family val="2"/>
      <scheme val="minor"/>
    </font>
    <font>
      <sz val="11"/>
      <color rgb="FFFF0000"/>
      <name val="Calibri"/>
      <family val="2"/>
      <charset val="186"/>
      <scheme val="minor"/>
    </font>
    <font>
      <i/>
      <sz val="11"/>
      <name val="Calibri"/>
      <family val="2"/>
      <charset val="186"/>
      <scheme val="minor"/>
    </font>
    <font>
      <sz val="11"/>
      <name val="Calibri"/>
      <family val="2"/>
      <charset val="186"/>
      <scheme val="minor"/>
    </font>
    <font>
      <vertAlign val="subscript"/>
      <sz val="11"/>
      <color theme="1"/>
      <name val="Calibri"/>
      <family val="2"/>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FCE4D6"/>
        <bgColor indexed="64"/>
      </patternFill>
    </fill>
    <fill>
      <patternFill patternType="solid">
        <fgColor rgb="FFE2EFDA"/>
        <bgColor indexed="64"/>
      </patternFill>
    </fill>
    <fill>
      <patternFill patternType="solid">
        <fgColor theme="0"/>
        <bgColor indexed="64"/>
      </patternFill>
    </fill>
    <fill>
      <patternFill patternType="solid">
        <fgColor rgb="FF92D05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right style="thin">
        <color rgb="FF000000"/>
      </right>
      <top style="thin">
        <color indexed="64"/>
      </top>
      <bottom/>
      <diagonal/>
    </border>
    <border>
      <left style="thin">
        <color indexed="64"/>
      </left>
      <right style="thin">
        <color rgb="FF000000"/>
      </right>
      <top/>
      <bottom style="thin">
        <color rgb="FF000000"/>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rgb="FF000000"/>
      </right>
      <top/>
      <bottom style="thin">
        <color rgb="FF000000"/>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4">
    <xf numFmtId="0" fontId="0" fillId="0" borderId="0"/>
    <xf numFmtId="0" fontId="8" fillId="0" borderId="0" applyNumberFormat="0" applyFill="0" applyBorder="0" applyAlignment="0" applyProtection="0"/>
    <xf numFmtId="0" fontId="15" fillId="0" borderId="0"/>
    <xf numFmtId="9" fontId="39" fillId="0" borderId="0" applyFont="0" applyFill="0" applyBorder="0" applyAlignment="0" applyProtection="0"/>
  </cellStyleXfs>
  <cellXfs count="456">
    <xf numFmtId="0" fontId="0" fillId="0" borderId="0" xfId="0"/>
    <xf numFmtId="0" fontId="0" fillId="0" borderId="0" xfId="0" applyAlignment="1">
      <alignment wrapText="1"/>
    </xf>
    <xf numFmtId="0" fontId="0" fillId="0" borderId="3" xfId="0" applyBorder="1"/>
    <xf numFmtId="0" fontId="8" fillId="0" borderId="0" xfId="1"/>
    <xf numFmtId="0" fontId="0" fillId="0" borderId="3" xfId="0" applyBorder="1" applyAlignment="1">
      <alignment wrapText="1"/>
    </xf>
    <xf numFmtId="0" fontId="0" fillId="0" borderId="3" xfId="0" applyBorder="1" applyAlignment="1">
      <alignment vertical="top" wrapText="1"/>
    </xf>
    <xf numFmtId="0" fontId="0" fillId="0" borderId="0" xfId="0" applyAlignment="1">
      <alignment vertical="top"/>
    </xf>
    <xf numFmtId="0" fontId="9" fillId="0" borderId="3" xfId="0" applyFont="1" applyBorder="1" applyAlignment="1">
      <alignment vertical="top" wrapText="1"/>
    </xf>
    <xf numFmtId="0" fontId="15" fillId="0" borderId="0" xfId="2"/>
    <xf numFmtId="0" fontId="16" fillId="6" borderId="3" xfId="2" applyFont="1" applyFill="1" applyBorder="1" applyAlignment="1">
      <alignment horizontal="center" vertical="center"/>
    </xf>
    <xf numFmtId="0" fontId="15" fillId="0" borderId="0" xfId="2" applyAlignment="1">
      <alignment horizontal="center" vertical="center"/>
    </xf>
    <xf numFmtId="0" fontId="15" fillId="7" borderId="15" xfId="2" applyFill="1" applyBorder="1"/>
    <xf numFmtId="0" fontId="15" fillId="7" borderId="15" xfId="2" applyFill="1" applyBorder="1" applyAlignment="1">
      <alignment horizontal="center"/>
    </xf>
    <xf numFmtId="0" fontId="15" fillId="7" borderId="3" xfId="2" applyFill="1" applyBorder="1" applyAlignment="1">
      <alignment horizontal="center"/>
    </xf>
    <xf numFmtId="0" fontId="15" fillId="7" borderId="3" xfId="2" applyFill="1" applyBorder="1"/>
    <xf numFmtId="0" fontId="15" fillId="7" borderId="6" xfId="2" applyFill="1" applyBorder="1" applyAlignment="1">
      <alignment horizontal="center"/>
    </xf>
    <xf numFmtId="0" fontId="15" fillId="7" borderId="4" xfId="2" applyFill="1" applyBorder="1"/>
    <xf numFmtId="0" fontId="15" fillId="7" borderId="3" xfId="2" applyFill="1" applyBorder="1" applyAlignment="1">
      <alignment horizontal="left"/>
    </xf>
    <xf numFmtId="0" fontId="15" fillId="7" borderId="17" xfId="2" applyFill="1" applyBorder="1"/>
    <xf numFmtId="0" fontId="15" fillId="7" borderId="17" xfId="2" applyFill="1" applyBorder="1" applyAlignment="1">
      <alignment horizontal="center"/>
    </xf>
    <xf numFmtId="0" fontId="15" fillId="7" borderId="17" xfId="2" applyFill="1" applyBorder="1" applyAlignment="1">
      <alignment horizontal="left"/>
    </xf>
    <xf numFmtId="0" fontId="15" fillId="0" borderId="5" xfId="2" applyBorder="1"/>
    <xf numFmtId="0" fontId="19" fillId="0" borderId="8" xfId="2" applyFont="1" applyBorder="1"/>
    <xf numFmtId="0" fontId="15" fillId="0" borderId="8" xfId="2" applyBorder="1" applyAlignment="1">
      <alignment horizontal="center"/>
    </xf>
    <xf numFmtId="0" fontId="15" fillId="0" borderId="8" xfId="2" applyBorder="1"/>
    <xf numFmtId="0" fontId="15" fillId="0" borderId="4" xfId="2" applyBorder="1"/>
    <xf numFmtId="0" fontId="15" fillId="8" borderId="22" xfId="2" applyFill="1" applyBorder="1"/>
    <xf numFmtId="0" fontId="15" fillId="0" borderId="6" xfId="2" applyBorder="1" applyAlignment="1">
      <alignment horizontal="center"/>
    </xf>
    <xf numFmtId="0" fontId="15" fillId="0" borderId="3" xfId="2" applyBorder="1"/>
    <xf numFmtId="0" fontId="15" fillId="8" borderId="23" xfId="2" applyFill="1" applyBorder="1"/>
    <xf numFmtId="0" fontId="15" fillId="0" borderId="3" xfId="2" applyBorder="1" applyAlignment="1">
      <alignment horizontal="left"/>
    </xf>
    <xf numFmtId="0" fontId="15" fillId="0" borderId="5" xfId="2" applyBorder="1" applyAlignment="1">
      <alignment horizontal="left"/>
    </xf>
    <xf numFmtId="0" fontId="15" fillId="0" borderId="7" xfId="2" applyBorder="1"/>
    <xf numFmtId="0" fontId="15" fillId="0" borderId="10" xfId="2" applyBorder="1" applyAlignment="1">
      <alignment horizontal="center"/>
    </xf>
    <xf numFmtId="0" fontId="15" fillId="8" borderId="16" xfId="2" applyFill="1" applyBorder="1"/>
    <xf numFmtId="0" fontId="15" fillId="8" borderId="26" xfId="2" applyFill="1" applyBorder="1"/>
    <xf numFmtId="0" fontId="15" fillId="8" borderId="27" xfId="2" applyFill="1" applyBorder="1"/>
    <xf numFmtId="0" fontId="15" fillId="8" borderId="28" xfId="2" applyFill="1" applyBorder="1"/>
    <xf numFmtId="0" fontId="15" fillId="8" borderId="22" xfId="2" applyFill="1" applyBorder="1" applyAlignment="1">
      <alignment vertical="top" wrapText="1"/>
    </xf>
    <xf numFmtId="0" fontId="15" fillId="8" borderId="32" xfId="2" applyFill="1" applyBorder="1" applyAlignment="1">
      <alignment vertical="top" wrapText="1"/>
    </xf>
    <xf numFmtId="0" fontId="22" fillId="9" borderId="10" xfId="2" applyFont="1" applyFill="1" applyBorder="1" applyAlignment="1">
      <alignment horizontal="center"/>
    </xf>
    <xf numFmtId="0" fontId="22" fillId="9" borderId="4" xfId="2" applyFont="1" applyFill="1" applyBorder="1" applyAlignment="1">
      <alignment horizontal="left"/>
    </xf>
    <xf numFmtId="0" fontId="15" fillId="0" borderId="7" xfId="2" applyBorder="1" applyAlignment="1">
      <alignment horizontal="center"/>
    </xf>
    <xf numFmtId="0" fontId="19" fillId="0" borderId="4" xfId="2" applyFont="1" applyBorder="1"/>
    <xf numFmtId="0" fontId="15" fillId="0" borderId="3" xfId="2" applyBorder="1" applyAlignment="1">
      <alignment horizontal="center"/>
    </xf>
    <xf numFmtId="0" fontId="15" fillId="0" borderId="9" xfId="2" applyBorder="1" applyAlignment="1">
      <alignment horizontal="center"/>
    </xf>
    <xf numFmtId="0" fontId="17" fillId="8" borderId="14" xfId="2" applyFont="1" applyFill="1" applyBorder="1" applyAlignment="1">
      <alignment horizontal="left"/>
    </xf>
    <xf numFmtId="0" fontId="23" fillId="8" borderId="28" xfId="2" applyFont="1" applyFill="1" applyBorder="1"/>
    <xf numFmtId="0" fontId="23" fillId="8" borderId="22" xfId="2" applyFont="1" applyFill="1" applyBorder="1" applyAlignment="1">
      <alignment vertical="top" wrapText="1"/>
    </xf>
    <xf numFmtId="0" fontId="23" fillId="0" borderId="6" xfId="2" applyFont="1" applyBorder="1" applyAlignment="1">
      <alignment horizontal="center"/>
    </xf>
    <xf numFmtId="0" fontId="23" fillId="0" borderId="3" xfId="2" applyFont="1" applyBorder="1"/>
    <xf numFmtId="0" fontId="23" fillId="0" borderId="10" xfId="2" applyFont="1" applyBorder="1" applyAlignment="1">
      <alignment horizontal="center"/>
    </xf>
    <xf numFmtId="0" fontId="23" fillId="0" borderId="4" xfId="2" applyFont="1" applyBorder="1"/>
    <xf numFmtId="0" fontId="16" fillId="7" borderId="15" xfId="2" applyFont="1" applyFill="1" applyBorder="1"/>
    <xf numFmtId="0" fontId="16" fillId="7" borderId="7" xfId="2" applyFont="1" applyFill="1" applyBorder="1"/>
    <xf numFmtId="0" fontId="16" fillId="7" borderId="33" xfId="2" applyFont="1" applyFill="1" applyBorder="1" applyAlignment="1">
      <alignment vertical="top" wrapText="1"/>
    </xf>
    <xf numFmtId="0" fontId="24" fillId="7" borderId="3" xfId="2" applyFont="1" applyFill="1" applyBorder="1" applyAlignment="1">
      <alignment vertical="top" wrapText="1"/>
    </xf>
    <xf numFmtId="0" fontId="16" fillId="8" borderId="29" xfId="2" applyFont="1" applyFill="1" applyBorder="1"/>
    <xf numFmtId="0" fontId="24" fillId="8" borderId="3" xfId="2" applyFont="1" applyFill="1" applyBorder="1"/>
    <xf numFmtId="0" fontId="16" fillId="8" borderId="21" xfId="2" applyFont="1" applyFill="1" applyBorder="1" applyAlignment="1">
      <alignment wrapText="1"/>
    </xf>
    <xf numFmtId="0" fontId="16" fillId="8" borderId="21" xfId="2" applyFont="1" applyFill="1" applyBorder="1" applyAlignment="1">
      <alignment vertical="top" wrapText="1"/>
    </xf>
    <xf numFmtId="0" fontId="15" fillId="8" borderId="35" xfId="2" applyFill="1" applyBorder="1" applyAlignment="1">
      <alignment vertical="top" wrapText="1"/>
    </xf>
    <xf numFmtId="0" fontId="16" fillId="8" borderId="16" xfId="2" applyFont="1" applyFill="1" applyBorder="1" applyAlignment="1">
      <alignment vertical="top" wrapText="1"/>
    </xf>
    <xf numFmtId="0" fontId="24" fillId="8" borderId="16" xfId="2" applyFont="1" applyFill="1" applyBorder="1" applyAlignment="1">
      <alignment vertical="top" wrapText="1"/>
    </xf>
    <xf numFmtId="0" fontId="16" fillId="8" borderId="30" xfId="2" applyFont="1" applyFill="1" applyBorder="1" applyAlignment="1">
      <alignment wrapText="1"/>
    </xf>
    <xf numFmtId="0" fontId="24" fillId="8" borderId="3" xfId="2" applyFont="1" applyFill="1" applyBorder="1" applyAlignment="1">
      <alignment wrapText="1"/>
    </xf>
    <xf numFmtId="0" fontId="16" fillId="8" borderId="21" xfId="2" applyFont="1" applyFill="1" applyBorder="1" applyAlignment="1">
      <alignment horizontal="left"/>
    </xf>
    <xf numFmtId="0" fontId="25" fillId="0" borderId="0" xfId="2" applyFont="1"/>
    <xf numFmtId="0" fontId="16" fillId="8" borderId="22" xfId="2" applyFont="1" applyFill="1" applyBorder="1"/>
    <xf numFmtId="0" fontId="24" fillId="8" borderId="27" xfId="2" applyFont="1" applyFill="1" applyBorder="1"/>
    <xf numFmtId="0" fontId="8" fillId="0" borderId="0" xfId="1" applyAlignment="1">
      <alignment vertical="top"/>
    </xf>
    <xf numFmtId="0" fontId="8" fillId="0" borderId="3" xfId="1" applyBorder="1"/>
    <xf numFmtId="0" fontId="26" fillId="0" borderId="3" xfId="1" applyFont="1" applyBorder="1" applyAlignment="1">
      <alignment wrapText="1"/>
    </xf>
    <xf numFmtId="0" fontId="30" fillId="0" borderId="0" xfId="2" applyFont="1" applyAlignment="1">
      <alignment vertical="top" wrapText="1"/>
    </xf>
    <xf numFmtId="0" fontId="14" fillId="0" borderId="3" xfId="0" applyFont="1" applyBorder="1" applyAlignment="1">
      <alignment horizontal="left" vertical="top" wrapText="1"/>
    </xf>
    <xf numFmtId="0" fontId="0" fillId="0" borderId="0" xfId="0" applyAlignment="1">
      <alignment vertical="center"/>
    </xf>
    <xf numFmtId="0" fontId="0" fillId="0" borderId="3" xfId="0" applyBorder="1" applyAlignment="1">
      <alignment horizontal="left" vertical="top" wrapText="1"/>
    </xf>
    <xf numFmtId="0" fontId="0" fillId="0" borderId="0" xfId="0" applyAlignment="1">
      <alignment horizontal="left" vertical="top"/>
    </xf>
    <xf numFmtId="0" fontId="31" fillId="0" borderId="0" xfId="0" applyFont="1"/>
    <xf numFmtId="0" fontId="9" fillId="0" borderId="0" xfId="0" applyFont="1" applyAlignment="1">
      <alignment vertical="top" wrapText="1"/>
    </xf>
    <xf numFmtId="0" fontId="0" fillId="0" borderId="3" xfId="0" applyBorder="1" applyAlignment="1">
      <alignment horizontal="left" vertical="top"/>
    </xf>
    <xf numFmtId="0" fontId="32"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3" borderId="3" xfId="0" applyFill="1" applyBorder="1" applyAlignment="1">
      <alignment horizontal="left" vertical="top" wrapText="1"/>
    </xf>
    <xf numFmtId="0" fontId="31" fillId="0" borderId="3" xfId="0" applyFont="1" applyBorder="1"/>
    <xf numFmtId="0" fontId="12" fillId="0" borderId="3" xfId="0" applyFont="1" applyBorder="1"/>
    <xf numFmtId="0" fontId="0" fillId="3" borderId="3" xfId="0" applyFill="1" applyBorder="1" applyAlignment="1">
      <alignment vertical="top" wrapText="1"/>
    </xf>
    <xf numFmtId="0" fontId="7" fillId="3" borderId="3" xfId="0" applyFont="1" applyFill="1" applyBorder="1" applyAlignment="1">
      <alignment vertical="top" wrapText="1"/>
    </xf>
    <xf numFmtId="0" fontId="7" fillId="3" borderId="3" xfId="0" applyFont="1" applyFill="1" applyBorder="1" applyAlignment="1">
      <alignment wrapText="1"/>
    </xf>
    <xf numFmtId="0" fontId="0" fillId="3" borderId="3" xfId="0" applyFill="1" applyBorder="1" applyAlignment="1">
      <alignment wrapText="1"/>
    </xf>
    <xf numFmtId="0" fontId="32" fillId="2" borderId="3" xfId="0" applyFont="1" applyFill="1" applyBorder="1" applyAlignment="1">
      <alignment horizontal="left" vertical="center" wrapText="1"/>
    </xf>
    <xf numFmtId="0" fontId="6" fillId="2" borderId="3" xfId="0" applyFont="1" applyFill="1" applyBorder="1" applyAlignment="1">
      <alignment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horizontal="left" vertical="center"/>
    </xf>
    <xf numFmtId="0" fontId="28" fillId="0" borderId="0" xfId="0" applyFont="1" applyAlignment="1">
      <alignment horizontal="center" vertical="center"/>
    </xf>
    <xf numFmtId="0" fontId="9" fillId="0" borderId="0" xfId="0" applyFont="1" applyAlignment="1">
      <alignment vertical="top"/>
    </xf>
    <xf numFmtId="0" fontId="27" fillId="0" borderId="0" xfId="0" applyFont="1" applyAlignment="1">
      <alignment vertical="top" wrapText="1"/>
    </xf>
    <xf numFmtId="0" fontId="33" fillId="0" borderId="0" xfId="0" applyFont="1" applyAlignment="1">
      <alignment vertical="top"/>
    </xf>
    <xf numFmtId="0" fontId="33" fillId="0" borderId="0" xfId="0" applyFont="1"/>
    <xf numFmtId="0" fontId="34" fillId="9" borderId="3" xfId="1" applyFont="1" applyFill="1" applyBorder="1" applyAlignment="1">
      <alignment wrapText="1"/>
    </xf>
    <xf numFmtId="0" fontId="35" fillId="0" borderId="0" xfId="0" applyFont="1" applyAlignment="1">
      <alignment horizontal="left" vertical="top"/>
    </xf>
    <xf numFmtId="0" fontId="33" fillId="0" borderId="0" xfId="0" applyFont="1" applyAlignment="1">
      <alignment horizontal="right" wrapText="1"/>
    </xf>
    <xf numFmtId="0" fontId="36" fillId="0" borderId="0" xfId="1" applyFont="1" applyBorder="1"/>
    <xf numFmtId="0" fontId="34" fillId="0" borderId="0" xfId="1" applyFont="1" applyFill="1" applyBorder="1" applyAlignment="1">
      <alignment wrapText="1"/>
    </xf>
    <xf numFmtId="0" fontId="9" fillId="3" borderId="3" xfId="0" applyFont="1" applyFill="1" applyBorder="1" applyAlignment="1">
      <alignment horizontal="left" vertical="top" wrapText="1"/>
    </xf>
    <xf numFmtId="0" fontId="37" fillId="0" borderId="3" xfId="1" applyFont="1" applyBorder="1"/>
    <xf numFmtId="0" fontId="37" fillId="0" borderId="3" xfId="1" applyFont="1" applyBorder="1" applyAlignment="1">
      <alignment vertical="top" wrapText="1"/>
    </xf>
    <xf numFmtId="0" fontId="9" fillId="9" borderId="0" xfId="2" applyFont="1" applyFill="1" applyAlignment="1">
      <alignment horizontal="left" vertical="top" wrapText="1"/>
    </xf>
    <xf numFmtId="0" fontId="0" fillId="2" borderId="0" xfId="0" applyFill="1"/>
    <xf numFmtId="0" fontId="0" fillId="4" borderId="0" xfId="0" applyFill="1"/>
    <xf numFmtId="0" fontId="8" fillId="0" borderId="0" xfId="1" applyFill="1"/>
    <xf numFmtId="0" fontId="6" fillId="3" borderId="3" xfId="0" applyFont="1" applyFill="1" applyBorder="1" applyAlignment="1">
      <alignment horizontal="left" vertical="center" wrapText="1"/>
    </xf>
    <xf numFmtId="0" fontId="0" fillId="0" borderId="0" xfId="0" applyAlignment="1">
      <alignment horizontal="left" vertical="center"/>
    </xf>
    <xf numFmtId="0" fontId="6" fillId="2" borderId="1" xfId="0" applyFont="1" applyFill="1" applyBorder="1" applyAlignment="1">
      <alignment horizontal="left" vertical="center" wrapText="1"/>
    </xf>
    <xf numFmtId="0" fontId="28" fillId="0" borderId="0" xfId="0" applyFont="1" applyAlignment="1">
      <alignment horizontal="center" vertical="center" wrapText="1"/>
    </xf>
    <xf numFmtId="0" fontId="0" fillId="0" borderId="6" xfId="0" applyBorder="1" applyAlignment="1">
      <alignment horizontal="left" vertical="top"/>
    </xf>
    <xf numFmtId="0" fontId="28" fillId="0" borderId="0" xfId="0" applyFont="1" applyAlignment="1">
      <alignment horizontal="left" vertical="center" wrapText="1"/>
    </xf>
    <xf numFmtId="0" fontId="0" fillId="2" borderId="0" xfId="0" applyFill="1" applyAlignment="1">
      <alignment horizontal="left" vertical="center"/>
    </xf>
    <xf numFmtId="0" fontId="28" fillId="0" borderId="0" xfId="0" applyFont="1" applyAlignment="1">
      <alignment horizontal="left" vertical="center"/>
    </xf>
    <xf numFmtId="0" fontId="28" fillId="0" borderId="0" xfId="0" applyFont="1" applyAlignment="1">
      <alignment horizontal="left"/>
    </xf>
    <xf numFmtId="0" fontId="0" fillId="0" borderId="0" xfId="0" applyAlignment="1">
      <alignment horizontal="left"/>
    </xf>
    <xf numFmtId="0" fontId="6" fillId="0" borderId="3" xfId="0" applyFont="1" applyBorder="1" applyAlignment="1">
      <alignment horizontal="center" vertical="top"/>
    </xf>
    <xf numFmtId="0" fontId="10" fillId="4" borderId="3" xfId="0" applyFont="1" applyFill="1" applyBorder="1" applyAlignment="1">
      <alignment wrapText="1"/>
    </xf>
    <xf numFmtId="0" fontId="0" fillId="0" borderId="3" xfId="0" applyBorder="1" applyAlignment="1">
      <alignment horizontal="center" vertical="top"/>
    </xf>
    <xf numFmtId="0" fontId="0" fillId="0" borderId="3" xfId="0" applyBorder="1" applyAlignment="1">
      <alignment horizontal="left"/>
    </xf>
    <xf numFmtId="0" fontId="0" fillId="0" borderId="0" xfId="0" applyAlignment="1">
      <alignment horizontal="center"/>
    </xf>
    <xf numFmtId="0" fontId="6" fillId="2" borderId="3" xfId="0" applyFont="1" applyFill="1" applyBorder="1" applyAlignment="1">
      <alignment horizontal="center" vertical="center" wrapText="1"/>
    </xf>
    <xf numFmtId="0" fontId="9" fillId="0" borderId="3" xfId="0" applyFont="1" applyBorder="1" applyAlignment="1">
      <alignment horizontal="center" vertical="top"/>
    </xf>
    <xf numFmtId="0" fontId="4" fillId="0" borderId="3" xfId="0" applyFont="1" applyBorder="1" applyAlignment="1">
      <alignment horizontal="center" vertical="top" wrapText="1"/>
    </xf>
    <xf numFmtId="0" fontId="9" fillId="2" borderId="3" xfId="0" applyFont="1" applyFill="1" applyBorder="1" applyAlignment="1">
      <alignment horizontal="left" vertical="center" wrapText="1"/>
    </xf>
    <xf numFmtId="0" fontId="4" fillId="0" borderId="3" xfId="0" applyFont="1" applyBorder="1"/>
    <xf numFmtId="0" fontId="4" fillId="0" borderId="0" xfId="0" applyFont="1"/>
    <xf numFmtId="0" fontId="0" fillId="0" borderId="4" xfId="0" applyBorder="1" applyAlignment="1">
      <alignment wrapText="1"/>
    </xf>
    <xf numFmtId="0" fontId="9" fillId="2" borderId="3" xfId="0" applyFont="1" applyFill="1" applyBorder="1" applyAlignment="1">
      <alignment vertical="center"/>
    </xf>
    <xf numFmtId="0" fontId="9" fillId="0" borderId="3" xfId="0" applyFont="1" applyBorder="1" applyAlignment="1">
      <alignment horizontal="center"/>
    </xf>
    <xf numFmtId="0" fontId="12" fillId="0" borderId="3" xfId="0" applyFont="1" applyBorder="1" applyAlignment="1">
      <alignment wrapText="1"/>
    </xf>
    <xf numFmtId="0" fontId="9" fillId="2" borderId="3" xfId="0" applyFont="1" applyFill="1" applyBorder="1" applyAlignment="1">
      <alignment horizontal="left" vertical="center"/>
    </xf>
    <xf numFmtId="0" fontId="0" fillId="0" borderId="3" xfId="0" applyBorder="1" applyAlignment="1">
      <alignment vertical="center"/>
    </xf>
    <xf numFmtId="0" fontId="0" fillId="0" borderId="1" xfId="0" applyBorder="1" applyAlignment="1">
      <alignment vertical="center"/>
    </xf>
    <xf numFmtId="0" fontId="0" fillId="0" borderId="3" xfId="0" applyBorder="1" applyAlignment="1">
      <alignment horizontal="left" vertical="center"/>
    </xf>
    <xf numFmtId="0" fontId="0" fillId="0" borderId="3" xfId="0" applyBorder="1" applyAlignment="1">
      <alignment vertical="center" wrapText="1"/>
    </xf>
    <xf numFmtId="0" fontId="0" fillId="0" borderId="3" xfId="0" applyBorder="1" applyAlignment="1">
      <alignment horizontal="center" vertical="center"/>
    </xf>
    <xf numFmtId="0" fontId="9" fillId="0" borderId="0" xfId="0" applyFont="1" applyAlignment="1">
      <alignment vertical="center"/>
    </xf>
    <xf numFmtId="0" fontId="9" fillId="0" borderId="3" xfId="0" applyFont="1" applyBorder="1" applyAlignment="1">
      <alignment vertical="center"/>
    </xf>
    <xf numFmtId="0" fontId="0" fillId="0" borderId="1" xfId="0" applyBorder="1" applyAlignment="1">
      <alignment vertical="center" wrapText="1"/>
    </xf>
    <xf numFmtId="0" fontId="9" fillId="2" borderId="3" xfId="0" applyFont="1" applyFill="1" applyBorder="1" applyAlignment="1">
      <alignment horizontal="center" vertical="center"/>
    </xf>
    <xf numFmtId="0" fontId="9" fillId="0" borderId="0" xfId="0" applyFont="1" applyAlignment="1">
      <alignment horizontal="center" vertical="center"/>
    </xf>
    <xf numFmtId="0" fontId="9" fillId="0" borderId="3" xfId="0" applyFont="1" applyBorder="1" applyAlignment="1">
      <alignment horizontal="center" vertical="center"/>
    </xf>
    <xf numFmtId="0" fontId="4" fillId="4" borderId="3" xfId="0" applyFont="1" applyFill="1" applyBorder="1" applyAlignment="1">
      <alignment wrapText="1"/>
    </xf>
    <xf numFmtId="0" fontId="3" fillId="0" borderId="0" xfId="0" applyFont="1"/>
    <xf numFmtId="0" fontId="3" fillId="0" borderId="3" xfId="0" applyFont="1" applyBorder="1"/>
    <xf numFmtId="0" fontId="0" fillId="0" borderId="3" xfId="0" applyBorder="1" applyAlignment="1">
      <alignment horizontal="left" wrapText="1"/>
    </xf>
    <xf numFmtId="0" fontId="3" fillId="0" borderId="3" xfId="0" applyFont="1" applyBorder="1" applyAlignment="1">
      <alignment horizontal="left" vertical="top" wrapText="1"/>
    </xf>
    <xf numFmtId="0" fontId="3" fillId="0" borderId="3" xfId="0" applyFont="1" applyBorder="1" applyAlignment="1">
      <alignment horizontal="left" vertical="top"/>
    </xf>
    <xf numFmtId="0" fontId="13" fillId="0" borderId="0" xfId="1" applyFont="1"/>
    <xf numFmtId="0" fontId="3" fillId="0" borderId="0" xfId="0" applyFont="1" applyAlignment="1">
      <alignment horizontal="left" vertical="top" wrapText="1"/>
    </xf>
    <xf numFmtId="0" fontId="9" fillId="2" borderId="3" xfId="0" applyFont="1" applyFill="1" applyBorder="1" applyAlignment="1">
      <alignment horizontal="left" wrapText="1"/>
    </xf>
    <xf numFmtId="0" fontId="9" fillId="2" borderId="3" xfId="0" applyFont="1" applyFill="1" applyBorder="1" applyAlignment="1">
      <alignment horizontal="left" vertical="top" wrapText="1"/>
    </xf>
    <xf numFmtId="0" fontId="27" fillId="2" borderId="3" xfId="0" applyFont="1" applyFill="1" applyBorder="1" applyAlignment="1">
      <alignment horizontal="left" wrapText="1"/>
    </xf>
    <xf numFmtId="0" fontId="9" fillId="3" borderId="3" xfId="0" applyFont="1" applyFill="1" applyBorder="1" applyAlignment="1">
      <alignment horizontal="left" wrapText="1"/>
    </xf>
    <xf numFmtId="0" fontId="3" fillId="0" borderId="0" xfId="0" applyFont="1" applyAlignment="1">
      <alignment horizontal="left"/>
    </xf>
    <xf numFmtId="0" fontId="3" fillId="0" borderId="7" xfId="0" applyFont="1" applyBorder="1" applyAlignment="1">
      <alignment horizontal="left" vertical="top"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2" fontId="9" fillId="0" borderId="0" xfId="0" applyNumberFormat="1" applyFont="1" applyAlignment="1">
      <alignment horizontal="left" vertical="top" wrapText="1"/>
    </xf>
    <xf numFmtId="0" fontId="3" fillId="0" borderId="7" xfId="0" applyFont="1"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horizontal="left" vertical="top" wrapText="1"/>
    </xf>
    <xf numFmtId="0" fontId="3" fillId="0" borderId="3" xfId="0" applyFont="1" applyBorder="1" applyAlignment="1">
      <alignment vertical="top"/>
    </xf>
    <xf numFmtId="0" fontId="3" fillId="3" borderId="3" xfId="0" applyFont="1" applyFill="1" applyBorder="1" applyAlignment="1">
      <alignment vertical="top" wrapText="1"/>
    </xf>
    <xf numFmtId="0" fontId="9" fillId="0" borderId="3" xfId="0" applyFont="1" applyBorder="1" applyAlignment="1">
      <alignment horizontal="center" vertical="center" wrapText="1"/>
    </xf>
    <xf numFmtId="0" fontId="3" fillId="0" borderId="0" xfId="0" applyFont="1" applyAlignment="1">
      <alignment vertical="top" wrapText="1"/>
    </xf>
    <xf numFmtId="0" fontId="3" fillId="0" borderId="0" xfId="0" applyFont="1" applyAlignment="1">
      <alignment horizontal="left" vertical="top"/>
    </xf>
    <xf numFmtId="0" fontId="13" fillId="0" borderId="0" xfId="1" applyFont="1" applyAlignment="1">
      <alignment vertical="top"/>
    </xf>
    <xf numFmtId="0" fontId="3" fillId="0" borderId="0" xfId="0" applyFont="1" applyAlignment="1">
      <alignment wrapText="1"/>
    </xf>
    <xf numFmtId="0" fontId="9" fillId="2" borderId="3" xfId="0" applyFont="1" applyFill="1" applyBorder="1" applyAlignment="1">
      <alignment wrapText="1"/>
    </xf>
    <xf numFmtId="0" fontId="3" fillId="2" borderId="3" xfId="0" applyFont="1" applyFill="1" applyBorder="1" applyAlignment="1">
      <alignment wrapText="1"/>
    </xf>
    <xf numFmtId="0" fontId="9" fillId="2" borderId="3" xfId="0" applyFont="1" applyFill="1" applyBorder="1" applyAlignment="1">
      <alignment vertical="center" wrapText="1"/>
    </xf>
    <xf numFmtId="0" fontId="27" fillId="2" borderId="3" xfId="0" applyFont="1" applyFill="1" applyBorder="1" applyAlignment="1">
      <alignment vertical="center" wrapText="1"/>
    </xf>
    <xf numFmtId="0" fontId="9" fillId="3" borderId="3" xfId="0" applyFont="1" applyFill="1" applyBorder="1" applyAlignment="1">
      <alignment vertical="center" wrapText="1"/>
    </xf>
    <xf numFmtId="0" fontId="3" fillId="0" borderId="0" xfId="0" applyFont="1" applyAlignment="1">
      <alignment vertical="center"/>
    </xf>
    <xf numFmtId="0" fontId="3" fillId="0" borderId="4" xfId="0" applyFont="1" applyBorder="1" applyAlignment="1">
      <alignment horizontal="left" vertical="top"/>
    </xf>
    <xf numFmtId="0" fontId="3" fillId="3" borderId="43" xfId="0" applyFont="1" applyFill="1" applyBorder="1" applyAlignment="1">
      <alignment horizontal="left" vertical="top" wrapText="1"/>
    </xf>
    <xf numFmtId="0" fontId="3" fillId="3" borderId="39" xfId="0" applyFont="1" applyFill="1" applyBorder="1" applyAlignment="1">
      <alignment vertical="top" wrapText="1"/>
    </xf>
    <xf numFmtId="0" fontId="3" fillId="0" borderId="2" xfId="0" applyFont="1" applyBorder="1" applyAlignment="1">
      <alignment horizontal="left" vertical="top"/>
    </xf>
    <xf numFmtId="0" fontId="3" fillId="3" borderId="36" xfId="0" applyFont="1" applyFill="1" applyBorder="1" applyAlignment="1">
      <alignment vertical="top" wrapText="1"/>
    </xf>
    <xf numFmtId="0" fontId="3" fillId="0" borderId="0" xfId="0" applyFont="1" applyAlignment="1">
      <alignment vertical="top"/>
    </xf>
    <xf numFmtId="0" fontId="27" fillId="2" borderId="3" xfId="0" applyFont="1" applyFill="1" applyBorder="1" applyAlignment="1">
      <alignment horizontal="left" vertical="center" wrapText="1"/>
    </xf>
    <xf numFmtId="0" fontId="9" fillId="3" borderId="3" xfId="0" applyFont="1" applyFill="1" applyBorder="1" applyAlignment="1">
      <alignment horizontal="left" vertical="center" wrapText="1"/>
    </xf>
    <xf numFmtId="0" fontId="3" fillId="0" borderId="0" xfId="0" applyFont="1" applyAlignment="1">
      <alignment horizontal="left" vertical="center"/>
    </xf>
    <xf numFmtId="0" fontId="9" fillId="0" borderId="3" xfId="0" applyFont="1" applyBorder="1" applyAlignment="1">
      <alignment horizontal="left" vertical="top" wrapText="1"/>
    </xf>
    <xf numFmtId="0" fontId="3" fillId="3" borderId="38" xfId="0" applyFont="1" applyFill="1" applyBorder="1" applyAlignment="1">
      <alignment horizontal="left" vertical="top" wrapText="1"/>
    </xf>
    <xf numFmtId="0" fontId="3" fillId="3" borderId="39" xfId="0" applyFont="1" applyFill="1" applyBorder="1" applyAlignment="1">
      <alignment horizontal="left" vertical="top" wrapText="1"/>
    </xf>
    <xf numFmtId="0" fontId="15" fillId="0" borderId="0" xfId="2" applyAlignment="1">
      <alignment horizontal="center"/>
    </xf>
    <xf numFmtId="1" fontId="15" fillId="7" borderId="15" xfId="2" applyNumberFormat="1" applyFill="1" applyBorder="1" applyAlignment="1">
      <alignment horizontal="center"/>
    </xf>
    <xf numFmtId="1" fontId="15" fillId="7" borderId="3" xfId="2" applyNumberFormat="1" applyFill="1" applyBorder="1" applyAlignment="1">
      <alignment horizontal="center"/>
    </xf>
    <xf numFmtId="9" fontId="15" fillId="7" borderId="3" xfId="3" applyFont="1" applyFill="1" applyBorder="1" applyAlignment="1">
      <alignment horizontal="center"/>
    </xf>
    <xf numFmtId="2" fontId="15" fillId="7" borderId="3" xfId="2" applyNumberFormat="1" applyFill="1" applyBorder="1" applyAlignment="1">
      <alignment horizontal="center"/>
    </xf>
    <xf numFmtId="1" fontId="15" fillId="0" borderId="3" xfId="2" applyNumberFormat="1" applyBorder="1" applyAlignment="1">
      <alignment horizontal="center"/>
    </xf>
    <xf numFmtId="1" fontId="15" fillId="9" borderId="3" xfId="2" applyNumberFormat="1" applyFill="1" applyBorder="1" applyAlignment="1">
      <alignment horizontal="center"/>
    </xf>
    <xf numFmtId="1" fontId="15" fillId="0" borderId="7" xfId="2" applyNumberFormat="1" applyBorder="1" applyAlignment="1">
      <alignment horizontal="center"/>
    </xf>
    <xf numFmtId="0" fontId="20" fillId="0" borderId="7" xfId="2" applyFont="1" applyBorder="1" applyAlignment="1">
      <alignment horizontal="left"/>
    </xf>
    <xf numFmtId="0" fontId="20" fillId="9" borderId="15" xfId="2" applyFont="1" applyFill="1" applyBorder="1"/>
    <xf numFmtId="9" fontId="15" fillId="0" borderId="3" xfId="3" applyFont="1" applyBorder="1" applyAlignment="1">
      <alignment horizontal="center"/>
    </xf>
    <xf numFmtId="9" fontId="15" fillId="0" borderId="4" xfId="2" applyNumberFormat="1" applyBorder="1" applyAlignment="1">
      <alignment horizontal="center"/>
    </xf>
    <xf numFmtId="9" fontId="15" fillId="0" borderId="3" xfId="2" applyNumberFormat="1" applyBorder="1" applyAlignment="1">
      <alignment horizontal="center"/>
    </xf>
    <xf numFmtId="9" fontId="15" fillId="0" borderId="4" xfId="3" applyFont="1" applyBorder="1" applyAlignment="1">
      <alignment horizontal="center"/>
    </xf>
    <xf numFmtId="1" fontId="15" fillId="0" borderId="4" xfId="2" applyNumberFormat="1" applyBorder="1" applyAlignment="1">
      <alignment horizontal="center"/>
    </xf>
    <xf numFmtId="9" fontId="25" fillId="0" borderId="4" xfId="2" applyNumberFormat="1" applyFont="1" applyBorder="1" applyAlignment="1">
      <alignment horizontal="center"/>
    </xf>
    <xf numFmtId="9" fontId="15" fillId="9" borderId="4" xfId="2" applyNumberFormat="1" applyFill="1" applyBorder="1" applyAlignment="1">
      <alignment horizontal="center"/>
    </xf>
    <xf numFmtId="9" fontId="23" fillId="0" borderId="3" xfId="2" applyNumberFormat="1" applyFont="1" applyBorder="1" applyAlignment="1">
      <alignment horizontal="center"/>
    </xf>
    <xf numFmtId="9" fontId="15" fillId="0" borderId="7" xfId="2" applyNumberFormat="1" applyBorder="1" applyAlignment="1">
      <alignment horizontal="center"/>
    </xf>
    <xf numFmtId="10" fontId="15" fillId="0" borderId="4" xfId="2" applyNumberFormat="1" applyBorder="1" applyAlignment="1">
      <alignment horizontal="center"/>
    </xf>
    <xf numFmtId="164" fontId="15" fillId="0" borderId="3" xfId="2" applyNumberFormat="1" applyBorder="1" applyAlignment="1">
      <alignment horizontal="center"/>
    </xf>
    <xf numFmtId="164" fontId="15" fillId="0" borderId="4" xfId="2" applyNumberFormat="1" applyBorder="1" applyAlignment="1">
      <alignment horizontal="center"/>
    </xf>
    <xf numFmtId="0" fontId="15" fillId="0" borderId="4" xfId="2" applyBorder="1" applyAlignment="1">
      <alignment horizontal="center"/>
    </xf>
    <xf numFmtId="9" fontId="25" fillId="0" borderId="3" xfId="2" applyNumberFormat="1" applyFont="1" applyBorder="1" applyAlignment="1">
      <alignment horizontal="center"/>
    </xf>
    <xf numFmtId="0" fontId="15" fillId="9" borderId="4" xfId="2" applyFill="1" applyBorder="1" applyAlignment="1">
      <alignment horizontal="center"/>
    </xf>
    <xf numFmtId="0" fontId="23" fillId="0" borderId="3" xfId="2" applyFont="1" applyBorder="1" applyAlignment="1">
      <alignment horizontal="center"/>
    </xf>
    <xf numFmtId="0" fontId="0" fillId="9" borderId="3" xfId="0" applyFill="1" applyBorder="1" applyAlignment="1">
      <alignment wrapText="1"/>
    </xf>
    <xf numFmtId="0" fontId="0" fillId="9" borderId="3" xfId="0" applyFill="1" applyBorder="1" applyAlignment="1">
      <alignment vertical="center" wrapText="1"/>
    </xf>
    <xf numFmtId="0" fontId="2" fillId="0" borderId="3"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12" fillId="10" borderId="3" xfId="0" applyFont="1" applyFill="1" applyBorder="1" applyAlignment="1">
      <alignment horizontal="left" vertical="top" wrapText="1"/>
    </xf>
    <xf numFmtId="0" fontId="12" fillId="10" borderId="2" xfId="0" applyFont="1" applyFill="1" applyBorder="1" applyAlignment="1">
      <alignment horizontal="left" vertical="top" wrapText="1"/>
    </xf>
    <xf numFmtId="0" fontId="29" fillId="10" borderId="3" xfId="0" applyFont="1" applyFill="1" applyBorder="1" applyAlignment="1">
      <alignment horizontal="left" vertical="top" wrapText="1"/>
    </xf>
    <xf numFmtId="0" fontId="29" fillId="10" borderId="2" xfId="0" applyFont="1" applyFill="1" applyBorder="1" applyAlignment="1">
      <alignment horizontal="left" vertical="top" wrapText="1"/>
    </xf>
    <xf numFmtId="0" fontId="12" fillId="10" borderId="0" xfId="0" applyFont="1" applyFill="1" applyAlignment="1">
      <alignment horizontal="left" vertical="top" wrapText="1"/>
    </xf>
    <xf numFmtId="0" fontId="3" fillId="10" borderId="3" xfId="0" applyFont="1" applyFill="1" applyBorder="1" applyAlignment="1">
      <alignment horizontal="left" vertical="top" wrapText="1"/>
    </xf>
    <xf numFmtId="0" fontId="3" fillId="10" borderId="2" xfId="0" applyFont="1" applyFill="1" applyBorder="1" applyAlignment="1">
      <alignment horizontal="left" vertical="top" wrapText="1"/>
    </xf>
    <xf numFmtId="0" fontId="2" fillId="10" borderId="3" xfId="0" applyFont="1" applyFill="1" applyBorder="1" applyAlignment="1">
      <alignment horizontal="left" vertical="top" wrapText="1"/>
    </xf>
    <xf numFmtId="0" fontId="3" fillId="10" borderId="3" xfId="0" applyFont="1" applyFill="1" applyBorder="1" applyAlignment="1">
      <alignment horizontal="left" vertical="top"/>
    </xf>
    <xf numFmtId="0" fontId="2" fillId="10" borderId="3" xfId="0" applyFont="1" applyFill="1" applyBorder="1" applyAlignment="1">
      <alignment horizontal="left" vertical="top"/>
    </xf>
    <xf numFmtId="0" fontId="41" fillId="10" borderId="3" xfId="0" applyFont="1" applyFill="1" applyBorder="1" applyAlignment="1">
      <alignment wrapText="1"/>
    </xf>
    <xf numFmtId="0" fontId="0" fillId="10" borderId="3" xfId="0" applyFill="1" applyBorder="1" applyAlignment="1">
      <alignment wrapText="1"/>
    </xf>
    <xf numFmtId="0" fontId="3" fillId="0" borderId="4" xfId="0" applyFont="1" applyBorder="1" applyAlignment="1">
      <alignment horizontal="left" vertical="top" wrapText="1"/>
    </xf>
    <xf numFmtId="0" fontId="3" fillId="0" borderId="4" xfId="0" applyFont="1" applyBorder="1" applyAlignment="1">
      <alignment vertical="top" wrapText="1"/>
    </xf>
    <xf numFmtId="0" fontId="0" fillId="10" borderId="3" xfId="0" applyFill="1" applyBorder="1" applyAlignment="1">
      <alignment vertical="center" wrapText="1"/>
    </xf>
    <xf numFmtId="0" fontId="3" fillId="3" borderId="41" xfId="0" applyFont="1" applyFill="1" applyBorder="1" applyAlignment="1">
      <alignment horizontal="left" vertical="top" wrapText="1"/>
    </xf>
    <xf numFmtId="0" fontId="9" fillId="0" borderId="7" xfId="0" applyFont="1" applyBorder="1" applyAlignment="1">
      <alignment horizontal="center" vertical="center" wrapText="1"/>
    </xf>
    <xf numFmtId="0" fontId="9" fillId="0" borderId="7" xfId="0" applyFont="1" applyBorder="1" applyAlignment="1">
      <alignment horizontal="left" vertical="top" wrapText="1"/>
    </xf>
    <xf numFmtId="0" fontId="42" fillId="10" borderId="3" xfId="0" applyFont="1" applyFill="1" applyBorder="1" applyAlignment="1">
      <alignment horizontal="left" vertical="top" wrapText="1"/>
    </xf>
    <xf numFmtId="0" fontId="42" fillId="10" borderId="2" xfId="0" applyFont="1" applyFill="1" applyBorder="1" applyAlignment="1">
      <alignment horizontal="left" vertical="top" wrapText="1"/>
    </xf>
    <xf numFmtId="0" fontId="43" fillId="0" borderId="3" xfId="0" applyFont="1" applyBorder="1" applyAlignment="1">
      <alignment horizontal="left" vertical="top" wrapText="1"/>
    </xf>
    <xf numFmtId="0" fontId="14" fillId="9" borderId="7" xfId="0" applyFont="1" applyFill="1" applyBorder="1" applyAlignment="1">
      <alignment horizontal="left" vertical="top" wrapText="1"/>
    </xf>
    <xf numFmtId="0" fontId="3" fillId="9" borderId="3" xfId="0" applyFont="1" applyFill="1" applyBorder="1" applyAlignment="1">
      <alignment horizontal="left" vertical="top" wrapText="1"/>
    </xf>
    <xf numFmtId="0" fontId="3" fillId="9" borderId="1" xfId="0" applyFont="1" applyFill="1" applyBorder="1" applyAlignment="1">
      <alignment horizontal="left" vertical="top" wrapText="1"/>
    </xf>
    <xf numFmtId="0" fontId="43" fillId="10" borderId="3" xfId="0" applyFont="1" applyFill="1" applyBorder="1" applyAlignment="1">
      <alignment horizontal="left" vertical="top" wrapText="1"/>
    </xf>
    <xf numFmtId="0" fontId="43" fillId="10" borderId="0" xfId="0" applyFont="1" applyFill="1" applyAlignment="1">
      <alignment vertical="top" wrapText="1"/>
    </xf>
    <xf numFmtId="0" fontId="2" fillId="10" borderId="2" xfId="0" applyFont="1" applyFill="1" applyBorder="1" applyAlignment="1">
      <alignment horizontal="left" vertical="top" wrapText="1"/>
    </xf>
    <xf numFmtId="0" fontId="43" fillId="10" borderId="3" xfId="0" applyFont="1" applyFill="1" applyBorder="1" applyAlignment="1">
      <alignment horizontal="left" vertical="top"/>
    </xf>
    <xf numFmtId="0" fontId="43" fillId="10" borderId="3" xfId="0" applyFont="1" applyFill="1" applyBorder="1" applyAlignment="1">
      <alignment wrapText="1"/>
    </xf>
    <xf numFmtId="0" fontId="0" fillId="9" borderId="1" xfId="0" applyFill="1" applyBorder="1" applyAlignment="1">
      <alignment vertical="center" wrapText="1"/>
    </xf>
    <xf numFmtId="0" fontId="43" fillId="10" borderId="3" xfId="0" applyFont="1" applyFill="1" applyBorder="1" applyAlignment="1">
      <alignment vertical="center" wrapText="1"/>
    </xf>
    <xf numFmtId="0" fontId="43" fillId="9" borderId="3" xfId="0" applyFont="1" applyFill="1" applyBorder="1" applyAlignment="1">
      <alignment vertical="center" wrapText="1"/>
    </xf>
    <xf numFmtId="0" fontId="43" fillId="9" borderId="1" xfId="0" applyFont="1" applyFill="1" applyBorder="1" applyAlignment="1">
      <alignment vertical="center" wrapText="1"/>
    </xf>
    <xf numFmtId="0" fontId="41" fillId="10" borderId="3" xfId="0" applyFont="1" applyFill="1" applyBorder="1" applyAlignment="1">
      <alignment horizontal="left" vertical="top" wrapText="1"/>
    </xf>
    <xf numFmtId="0" fontId="0" fillId="0" borderId="3" xfId="0" applyBorder="1" applyAlignment="1">
      <alignment horizontal="center"/>
    </xf>
    <xf numFmtId="0" fontId="3" fillId="9" borderId="3" xfId="0" applyFont="1" applyFill="1" applyBorder="1" applyAlignment="1">
      <alignment horizontal="left" vertical="top"/>
    </xf>
    <xf numFmtId="0" fontId="3" fillId="0" borderId="3" xfId="0" applyFont="1" applyBorder="1" applyAlignment="1">
      <alignment horizontal="left" vertical="top" wrapText="1"/>
    </xf>
    <xf numFmtId="0" fontId="3" fillId="3" borderId="7" xfId="0" applyFont="1" applyFill="1" applyBorder="1" applyAlignment="1">
      <alignment horizontal="left" vertical="top" wrapText="1"/>
    </xf>
    <xf numFmtId="0" fontId="3" fillId="3" borderId="4" xfId="0" applyFont="1" applyFill="1" applyBorder="1" applyAlignment="1">
      <alignment horizontal="left" vertical="top" wrapText="1"/>
    </xf>
    <xf numFmtId="0" fontId="9" fillId="0" borderId="3" xfId="0" applyFont="1" applyBorder="1" applyAlignment="1">
      <alignment horizontal="center" vertical="center" wrapText="1"/>
    </xf>
    <xf numFmtId="0" fontId="14" fillId="0" borderId="3" xfId="0" applyFont="1" applyBorder="1" applyAlignment="1">
      <alignment horizontal="left" vertical="top" wrapText="1"/>
    </xf>
    <xf numFmtId="0" fontId="3" fillId="3" borderId="3" xfId="0" applyFont="1" applyFill="1" applyBorder="1" applyAlignment="1">
      <alignment horizontal="left" vertical="top"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3" fillId="3" borderId="41" xfId="0" applyFont="1" applyFill="1" applyBorder="1" applyAlignment="1">
      <alignment horizontal="left" vertical="top" wrapText="1"/>
    </xf>
    <xf numFmtId="0" fontId="3" fillId="3" borderId="42" xfId="0" applyFont="1" applyFill="1" applyBorder="1" applyAlignment="1">
      <alignment horizontal="left" vertical="top"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8" xfId="0" applyFont="1" applyBorder="1" applyAlignment="1">
      <alignment horizontal="center" vertical="center"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8" xfId="0" applyFont="1" applyBorder="1" applyAlignment="1">
      <alignment horizontal="left" vertical="top" wrapText="1"/>
    </xf>
    <xf numFmtId="0" fontId="3" fillId="3" borderId="43" xfId="0" applyFont="1" applyFill="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4" xfId="0" applyFont="1" applyBorder="1" applyAlignment="1">
      <alignment horizontal="left" vertical="top" wrapText="1"/>
    </xf>
    <xf numFmtId="0" fontId="3" fillId="0" borderId="7" xfId="0" applyFont="1" applyBorder="1" applyAlignment="1">
      <alignment horizontal="left" vertical="top"/>
    </xf>
    <xf numFmtId="0" fontId="3" fillId="0" borderId="4" xfId="0" applyFont="1" applyBorder="1" applyAlignment="1">
      <alignment horizontal="left" vertical="top"/>
    </xf>
    <xf numFmtId="0" fontId="9" fillId="0" borderId="7"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center"/>
    </xf>
    <xf numFmtId="0" fontId="9" fillId="0" borderId="3" xfId="0" applyFont="1" applyBorder="1" applyAlignment="1">
      <alignment horizontal="left" vertical="top" wrapText="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4" xfId="0" applyFont="1" applyBorder="1" applyAlignment="1">
      <alignment horizontal="left" vertical="top" wrapText="1"/>
    </xf>
    <xf numFmtId="0" fontId="3" fillId="3" borderId="39" xfId="0" applyFont="1" applyFill="1" applyBorder="1" applyAlignment="1">
      <alignment horizontal="left" vertical="top" wrapText="1"/>
    </xf>
    <xf numFmtId="0" fontId="3" fillId="3" borderId="36" xfId="0" applyFont="1" applyFill="1" applyBorder="1" applyAlignment="1">
      <alignment horizontal="left" vertical="top" wrapText="1"/>
    </xf>
    <xf numFmtId="0" fontId="3" fillId="3" borderId="40"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0" xfId="0" applyFont="1" applyFill="1" applyBorder="1" applyAlignment="1">
      <alignment horizontal="left" vertical="top" wrapText="1"/>
    </xf>
    <xf numFmtId="0" fontId="9" fillId="2" borderId="3" xfId="0" applyFont="1" applyFill="1" applyBorder="1" applyAlignment="1">
      <alignment horizontal="center" wrapText="1"/>
    </xf>
    <xf numFmtId="0" fontId="3" fillId="2" borderId="3" xfId="0" applyFont="1" applyFill="1" applyBorder="1" applyAlignment="1">
      <alignment horizontal="center" wrapText="1"/>
    </xf>
    <xf numFmtId="0" fontId="6" fillId="0" borderId="3" xfId="0" applyFont="1" applyBorder="1" applyAlignment="1">
      <alignment horizontal="center" vertical="top"/>
    </xf>
    <xf numFmtId="0" fontId="5" fillId="0" borderId="3"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4" xfId="0" applyFont="1" applyBorder="1" applyAlignment="1">
      <alignment horizontal="center" vertical="top" wrapText="1"/>
    </xf>
    <xf numFmtId="0" fontId="5" fillId="0" borderId="3" xfId="0" applyFont="1" applyBorder="1" applyAlignment="1">
      <alignment horizontal="center" vertical="top"/>
    </xf>
    <xf numFmtId="0" fontId="3" fillId="0" borderId="3" xfId="0" applyFont="1" applyBorder="1" applyAlignment="1">
      <alignment horizontal="center" vertical="top"/>
    </xf>
    <xf numFmtId="0" fontId="14" fillId="9" borderId="7" xfId="0" applyFont="1" applyFill="1" applyBorder="1" applyAlignment="1">
      <alignment horizontal="center" vertical="top" wrapText="1"/>
    </xf>
    <xf numFmtId="0" fontId="14" fillId="9" borderId="8" xfId="0" applyFont="1" applyFill="1" applyBorder="1" applyAlignment="1">
      <alignment horizontal="center" vertical="top" wrapText="1"/>
    </xf>
    <xf numFmtId="0" fontId="14" fillId="9" borderId="4" xfId="0" applyFont="1" applyFill="1" applyBorder="1" applyAlignment="1">
      <alignment horizontal="center" vertical="top" wrapText="1"/>
    </xf>
    <xf numFmtId="0" fontId="3" fillId="0" borderId="3" xfId="0" applyFont="1" applyBorder="1" applyAlignment="1">
      <alignment horizontal="center" vertical="top" wrapText="1"/>
    </xf>
    <xf numFmtId="0" fontId="0" fillId="3" borderId="3" xfId="0" applyFill="1" applyBorder="1" applyAlignment="1">
      <alignment horizontal="left" vertical="top" wrapText="1"/>
    </xf>
    <xf numFmtId="0" fontId="6" fillId="2" borderId="3" xfId="0" applyFont="1" applyFill="1" applyBorder="1" applyAlignment="1">
      <alignment horizontal="center" wrapText="1"/>
    </xf>
    <xf numFmtId="0" fontId="0" fillId="2" borderId="3" xfId="0" applyFill="1" applyBorder="1" applyAlignment="1">
      <alignment horizontal="center" wrapText="1"/>
    </xf>
    <xf numFmtId="0" fontId="4" fillId="0" borderId="3" xfId="0" applyFont="1" applyBorder="1" applyAlignment="1">
      <alignment horizontal="center" vertical="top" wrapText="1"/>
    </xf>
    <xf numFmtId="0" fontId="2" fillId="0" borderId="3" xfId="0" applyFont="1" applyBorder="1" applyAlignment="1">
      <alignment horizontal="center" vertical="top" wrapText="1"/>
    </xf>
    <xf numFmtId="0" fontId="3" fillId="0" borderId="3" xfId="0" applyFont="1" applyBorder="1" applyAlignment="1">
      <alignment horizontal="left" vertical="top"/>
    </xf>
    <xf numFmtId="0" fontId="0" fillId="0" borderId="3" xfId="0" applyBorder="1" applyAlignment="1">
      <alignment horizontal="center" wrapText="1"/>
    </xf>
    <xf numFmtId="0" fontId="0" fillId="0" borderId="3" xfId="0" applyBorder="1" applyAlignment="1">
      <alignment horizontal="center"/>
    </xf>
    <xf numFmtId="0" fontId="0" fillId="0" borderId="3" xfId="0" applyBorder="1" applyAlignment="1">
      <alignment horizontal="left" vertical="top" wrapText="1"/>
    </xf>
    <xf numFmtId="0" fontId="0" fillId="0" borderId="7" xfId="0" applyBorder="1" applyAlignment="1">
      <alignment vertical="top" wrapText="1"/>
    </xf>
    <xf numFmtId="0" fontId="0" fillId="0" borderId="4" xfId="0" applyBorder="1" applyAlignment="1">
      <alignment vertical="top" wrapText="1"/>
    </xf>
    <xf numFmtId="0" fontId="0" fillId="0" borderId="7" xfId="0" applyBorder="1" applyAlignment="1">
      <alignment wrapText="1"/>
    </xf>
    <xf numFmtId="0" fontId="0" fillId="0" borderId="4" xfId="0" applyBorder="1" applyAlignment="1">
      <alignment wrapText="1"/>
    </xf>
    <xf numFmtId="0" fontId="9" fillId="2" borderId="1" xfId="0" applyFont="1" applyFill="1" applyBorder="1" applyAlignment="1">
      <alignment horizontal="center" wrapText="1"/>
    </xf>
    <xf numFmtId="0" fontId="0" fillId="2" borderId="34" xfId="0" applyFill="1" applyBorder="1" applyAlignment="1">
      <alignment horizontal="center" wrapText="1"/>
    </xf>
    <xf numFmtId="0" fontId="0" fillId="0" borderId="6" xfId="0" applyBorder="1" applyAlignment="1">
      <alignment horizontal="center" wrapText="1"/>
    </xf>
    <xf numFmtId="0" fontId="6" fillId="2" borderId="2" xfId="0" applyFont="1" applyFill="1" applyBorder="1" applyAlignment="1">
      <alignment horizontal="center" wrapText="1"/>
    </xf>
    <xf numFmtId="0" fontId="0" fillId="2" borderId="37" xfId="0" applyFill="1" applyBorder="1" applyAlignment="1">
      <alignment horizontal="center" wrapText="1"/>
    </xf>
    <xf numFmtId="0" fontId="0" fillId="0" borderId="37" xfId="0" applyBorder="1" applyAlignment="1">
      <alignment horizontal="center"/>
    </xf>
    <xf numFmtId="0" fontId="12" fillId="0" borderId="3" xfId="0" applyFont="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4" xfId="0" applyFill="1" applyBorder="1" applyAlignment="1">
      <alignment horizontal="left" vertical="top" wrapText="1"/>
    </xf>
    <xf numFmtId="0" fontId="0" fillId="9" borderId="7" xfId="0" applyFill="1" applyBorder="1" applyAlignment="1">
      <alignment horizontal="left" vertical="top" wrapText="1"/>
    </xf>
    <xf numFmtId="0" fontId="0" fillId="9" borderId="8" xfId="0" applyFill="1" applyBorder="1" applyAlignment="1">
      <alignment horizontal="left" vertical="top" wrapText="1"/>
    </xf>
    <xf numFmtId="0" fontId="0" fillId="9" borderId="4" xfId="0" applyFill="1" applyBorder="1" applyAlignment="1">
      <alignment horizontal="left" vertical="top" wrapText="1"/>
    </xf>
    <xf numFmtId="0" fontId="0" fillId="0" borderId="7" xfId="0" applyBorder="1" applyAlignment="1">
      <alignment horizontal="left"/>
    </xf>
    <xf numFmtId="0" fontId="0" fillId="0" borderId="8" xfId="0" applyBorder="1" applyAlignment="1">
      <alignment horizontal="left"/>
    </xf>
    <xf numFmtId="0" fontId="0" fillId="0" borderId="4" xfId="0" applyBorder="1" applyAlignment="1">
      <alignment horizontal="left"/>
    </xf>
    <xf numFmtId="0" fontId="0" fillId="0" borderId="7"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3" fillId="0" borderId="1" xfId="0" applyFont="1" applyBorder="1" applyAlignment="1">
      <alignment horizontal="left" vertical="top" wrapText="1"/>
    </xf>
    <xf numFmtId="0" fontId="3" fillId="0" borderId="34" xfId="0" applyFont="1" applyBorder="1" applyAlignment="1">
      <alignment horizontal="left" vertical="top" wrapText="1"/>
    </xf>
    <xf numFmtId="0" fontId="3" fillId="0" borderId="6" xfId="0" applyFont="1" applyBorder="1" applyAlignment="1">
      <alignment horizontal="left" vertical="top" wrapText="1"/>
    </xf>
    <xf numFmtId="0" fontId="3" fillId="0" borderId="3" xfId="0" applyFont="1" applyBorder="1" applyAlignment="1">
      <alignment horizontal="left"/>
    </xf>
    <xf numFmtId="0" fontId="3" fillId="3" borderId="8" xfId="0" applyFont="1" applyFill="1" applyBorder="1" applyAlignment="1">
      <alignment horizontal="left" vertical="top" wrapText="1"/>
    </xf>
    <xf numFmtId="0" fontId="14" fillId="9" borderId="3" xfId="0" applyFont="1" applyFill="1" applyBorder="1" applyAlignment="1">
      <alignment horizontal="left" vertical="top" wrapText="1"/>
    </xf>
    <xf numFmtId="0" fontId="9" fillId="2" borderId="2" xfId="0" applyFont="1" applyFill="1" applyBorder="1" applyAlignment="1">
      <alignment horizontal="center" wrapText="1"/>
    </xf>
    <xf numFmtId="0" fontId="3" fillId="2" borderId="37" xfId="0" applyFont="1" applyFill="1" applyBorder="1" applyAlignment="1">
      <alignment horizontal="center" wrapText="1"/>
    </xf>
    <xf numFmtId="0" fontId="3" fillId="0" borderId="37" xfId="0" applyFont="1" applyBorder="1" applyAlignment="1">
      <alignment horizontal="center"/>
    </xf>
    <xf numFmtId="0" fontId="14" fillId="0" borderId="7" xfId="0" applyFont="1" applyBorder="1" applyAlignment="1">
      <alignment vertical="top" wrapText="1"/>
    </xf>
    <xf numFmtId="0" fontId="14" fillId="0" borderId="8" xfId="0" applyFont="1" applyBorder="1" applyAlignment="1">
      <alignment vertical="top" wrapText="1"/>
    </xf>
    <xf numFmtId="0" fontId="14" fillId="0" borderId="4" xfId="0" applyFont="1" applyBorder="1" applyAlignment="1">
      <alignment vertical="top" wrapText="1"/>
    </xf>
    <xf numFmtId="0" fontId="3" fillId="0" borderId="7" xfId="0" applyFont="1" applyBorder="1" applyAlignment="1">
      <alignment vertical="top" wrapText="1"/>
    </xf>
    <xf numFmtId="0" fontId="3" fillId="0" borderId="4" xfId="0" applyFont="1" applyBorder="1" applyAlignment="1">
      <alignment vertical="top" wrapText="1"/>
    </xf>
    <xf numFmtId="0" fontId="17" fillId="8" borderId="8" xfId="2" applyFont="1" applyFill="1" applyBorder="1" applyAlignment="1">
      <alignment horizontal="left" vertical="center"/>
    </xf>
    <xf numFmtId="0" fontId="17" fillId="8" borderId="29" xfId="2" applyFont="1" applyFill="1" applyBorder="1" applyAlignment="1">
      <alignment horizontal="left" vertical="center"/>
    </xf>
    <xf numFmtId="0" fontId="17" fillId="8" borderId="26" xfId="2" applyFont="1" applyFill="1" applyBorder="1" applyAlignment="1">
      <alignment horizontal="left" vertical="center"/>
    </xf>
    <xf numFmtId="0" fontId="17" fillId="8" borderId="31" xfId="2" applyFont="1" applyFill="1" applyBorder="1" applyAlignment="1">
      <alignment horizontal="left" vertical="center"/>
    </xf>
    <xf numFmtId="0" fontId="16" fillId="5" borderId="18" xfId="2" applyFont="1" applyFill="1" applyBorder="1" applyAlignment="1">
      <alignment horizontal="center"/>
    </xf>
    <xf numFmtId="0" fontId="16" fillId="5" borderId="19" xfId="2" applyFont="1" applyFill="1" applyBorder="1" applyAlignment="1">
      <alignment horizontal="center"/>
    </xf>
    <xf numFmtId="0" fontId="16" fillId="5" borderId="20" xfId="2" applyFont="1" applyFill="1" applyBorder="1" applyAlignment="1">
      <alignment horizontal="center"/>
    </xf>
    <xf numFmtId="0" fontId="17" fillId="8" borderId="24" xfId="2" applyFont="1" applyFill="1" applyBorder="1" applyAlignment="1">
      <alignment horizontal="left" vertical="center"/>
    </xf>
    <xf numFmtId="0" fontId="17" fillId="8" borderId="25" xfId="2" applyFont="1" applyFill="1" applyBorder="1" applyAlignment="1">
      <alignment horizontal="left" vertical="center"/>
    </xf>
    <xf numFmtId="0" fontId="17" fillId="8" borderId="5" xfId="2" applyFont="1" applyFill="1" applyBorder="1" applyAlignment="1">
      <alignment horizontal="left" vertical="center"/>
    </xf>
    <xf numFmtId="0" fontId="24" fillId="0" borderId="0" xfId="2" applyFont="1" applyAlignment="1">
      <alignment horizontal="left" vertical="top" wrapText="1"/>
    </xf>
    <xf numFmtId="0" fontId="16" fillId="5" borderId="11" xfId="2" applyFont="1" applyFill="1" applyBorder="1" applyAlignment="1">
      <alignment horizontal="center"/>
    </xf>
    <xf numFmtId="0" fontId="16" fillId="5" borderId="12" xfId="2" applyFont="1" applyFill="1" applyBorder="1" applyAlignment="1">
      <alignment horizontal="center"/>
    </xf>
    <xf numFmtId="0" fontId="16" fillId="5" borderId="13" xfId="2" applyFont="1" applyFill="1" applyBorder="1" applyAlignment="1">
      <alignment horizontal="center"/>
    </xf>
    <xf numFmtId="0" fontId="17" fillId="7" borderId="14" xfId="2" applyFont="1" applyFill="1" applyBorder="1" applyAlignment="1">
      <alignment horizontal="left" vertical="center"/>
    </xf>
    <xf numFmtId="0" fontId="17" fillId="7" borderId="5" xfId="2" applyFont="1" applyFill="1" applyBorder="1" applyAlignment="1">
      <alignment horizontal="left" vertical="center"/>
    </xf>
    <xf numFmtId="0" fontId="17" fillId="7" borderId="11" xfId="2" applyFont="1" applyFill="1" applyBorder="1" applyAlignment="1">
      <alignment horizontal="left" vertical="center"/>
    </xf>
    <xf numFmtId="0" fontId="17" fillId="8" borderId="8" xfId="2" applyFont="1" applyFill="1" applyBorder="1" applyAlignment="1">
      <alignment vertical="center"/>
    </xf>
    <xf numFmtId="0" fontId="17" fillId="8" borderId="7" xfId="2" applyFont="1" applyFill="1" applyBorder="1" applyAlignment="1">
      <alignment horizontal="left" vertical="center"/>
    </xf>
    <xf numFmtId="0" fontId="17" fillId="8" borderId="4" xfId="2" applyFont="1" applyFill="1" applyBorder="1" applyAlignment="1">
      <alignment horizontal="left" vertical="center"/>
    </xf>
    <xf numFmtId="0" fontId="1" fillId="0" borderId="3" xfId="0" applyFont="1" applyBorder="1" applyAlignment="1">
      <alignment horizontal="left" vertical="top"/>
    </xf>
    <xf numFmtId="0" fontId="1" fillId="0" borderId="2" xfId="0" applyFont="1" applyBorder="1" applyAlignment="1">
      <alignment horizontal="left" vertical="top" wrapText="1"/>
    </xf>
    <xf numFmtId="0" fontId="1" fillId="0" borderId="2" xfId="0" applyFont="1" applyFill="1" applyBorder="1" applyAlignment="1">
      <alignment horizontal="left" vertical="top" wrapText="1"/>
    </xf>
    <xf numFmtId="0" fontId="1" fillId="0" borderId="1" xfId="0" applyFont="1" applyBorder="1" applyAlignment="1">
      <alignment horizontal="left" vertical="top" wrapText="1"/>
    </xf>
    <xf numFmtId="0" fontId="1" fillId="0" borderId="3" xfId="0" applyFont="1" applyBorder="1" applyAlignment="1">
      <alignment horizontal="left" vertical="top" wrapText="1"/>
    </xf>
    <xf numFmtId="0" fontId="1" fillId="9" borderId="3" xfId="0" applyFont="1" applyFill="1" applyBorder="1" applyAlignment="1">
      <alignment horizontal="left" vertical="top" wrapText="1"/>
    </xf>
    <xf numFmtId="0" fontId="0" fillId="0" borderId="4" xfId="0" applyBorder="1" applyAlignment="1">
      <alignment horizontal="left" vertical="top" wrapText="1"/>
    </xf>
    <xf numFmtId="0" fontId="6" fillId="0" borderId="3"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0" fillId="0" borderId="4" xfId="0" applyBorder="1" applyAlignment="1">
      <alignment horizontal="center" vertical="top" wrapText="1"/>
    </xf>
    <xf numFmtId="0" fontId="1" fillId="10" borderId="3" xfId="0" applyFont="1" applyFill="1" applyBorder="1" applyAlignment="1">
      <alignment horizontal="left" vertical="top" wrapText="1"/>
    </xf>
    <xf numFmtId="0" fontId="3" fillId="0" borderId="7" xfId="0" applyFont="1"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1" fillId="0" borderId="3" xfId="0" applyFont="1" applyBorder="1" applyAlignment="1">
      <alignment horizontal="center" vertical="top"/>
    </xf>
    <xf numFmtId="0" fontId="1" fillId="0" borderId="3" xfId="0" applyFont="1" applyBorder="1" applyAlignment="1">
      <alignment horizontal="center" vertical="top" wrapText="1"/>
    </xf>
    <xf numFmtId="0" fontId="0" fillId="0" borderId="8" xfId="0" applyBorder="1" applyAlignment="1">
      <alignment horizontal="left" vertical="top" wrapText="1"/>
    </xf>
    <xf numFmtId="0" fontId="1" fillId="10" borderId="7" xfId="0" applyFont="1" applyFill="1" applyBorder="1" applyAlignment="1">
      <alignment horizontal="left" vertical="top" wrapText="1"/>
    </xf>
    <xf numFmtId="0" fontId="0" fillId="10" borderId="8" xfId="0" applyFill="1" applyBorder="1" applyAlignment="1">
      <alignment horizontal="left" vertical="top" wrapText="1"/>
    </xf>
    <xf numFmtId="0" fontId="0" fillId="10" borderId="4" xfId="0" applyFill="1" applyBorder="1" applyAlignment="1">
      <alignment horizontal="left" vertical="top" wrapText="1"/>
    </xf>
    <xf numFmtId="0" fontId="1" fillId="0" borderId="7" xfId="0" applyFont="1" applyBorder="1" applyAlignment="1">
      <alignment horizontal="center" vertical="top" wrapText="1"/>
    </xf>
    <xf numFmtId="0" fontId="0" fillId="0" borderId="7" xfId="0" applyBorder="1" applyAlignment="1">
      <alignment horizontal="left" wrapText="1"/>
    </xf>
    <xf numFmtId="0" fontId="0" fillId="0" borderId="4" xfId="0" applyBorder="1" applyAlignment="1">
      <alignment horizontal="left" wrapText="1"/>
    </xf>
    <xf numFmtId="0" fontId="0" fillId="0" borderId="7" xfId="0" applyBorder="1" applyAlignment="1">
      <alignment horizontal="left" vertical="top" wrapText="1"/>
    </xf>
    <xf numFmtId="0" fontId="1" fillId="0" borderId="3" xfId="0" applyFont="1" applyBorder="1" applyAlignment="1">
      <alignment horizontal="center" vertical="top" wrapText="1"/>
    </xf>
    <xf numFmtId="0" fontId="1" fillId="0" borderId="3" xfId="0" applyFont="1" applyBorder="1"/>
    <xf numFmtId="0" fontId="14" fillId="10" borderId="3" xfId="0" applyFont="1" applyFill="1" applyBorder="1" applyAlignment="1">
      <alignment horizontal="left" vertical="top"/>
    </xf>
    <xf numFmtId="0" fontId="1" fillId="10" borderId="3" xfId="0" applyFont="1" applyFill="1" applyBorder="1" applyAlignment="1">
      <alignment horizontal="left" vertical="top"/>
    </xf>
    <xf numFmtId="0" fontId="14" fillId="10" borderId="3" xfId="0" applyFont="1" applyFill="1" applyBorder="1" applyAlignment="1">
      <alignment horizontal="left" vertical="top" wrapText="1"/>
    </xf>
    <xf numFmtId="0" fontId="1" fillId="9" borderId="3" xfId="0" applyFont="1" applyFill="1" applyBorder="1" applyAlignment="1">
      <alignment horizontal="left" vertical="top"/>
    </xf>
    <xf numFmtId="0" fontId="1" fillId="0" borderId="0" xfId="0" applyFont="1"/>
    <xf numFmtId="0" fontId="1" fillId="0" borderId="3" xfId="0" applyFont="1" applyBorder="1" applyAlignment="1">
      <alignment horizontal="left" vertical="top" wrapText="1"/>
    </xf>
    <xf numFmtId="0" fontId="43" fillId="10" borderId="3" xfId="0" applyFont="1" applyFill="1" applyBorder="1" applyAlignment="1">
      <alignment vertical="top" wrapText="1"/>
    </xf>
    <xf numFmtId="0" fontId="0" fillId="0" borderId="3" xfId="0" applyBorder="1" applyAlignment="1">
      <alignment horizontal="center" vertical="center" wrapText="1"/>
    </xf>
    <xf numFmtId="0" fontId="0" fillId="0" borderId="0" xfId="0" applyAlignment="1">
      <alignment horizontal="center" vertical="center"/>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3" borderId="7" xfId="0" applyFill="1" applyBorder="1" applyAlignment="1">
      <alignment vertical="top" wrapText="1"/>
    </xf>
    <xf numFmtId="0" fontId="9" fillId="0" borderId="7" xfId="0" applyFont="1" applyBorder="1" applyAlignment="1">
      <alignment horizontal="center" vertical="top"/>
    </xf>
    <xf numFmtId="0" fontId="0" fillId="0" borderId="3" xfId="0" applyBorder="1" applyAlignment="1">
      <alignment wrapText="1"/>
    </xf>
    <xf numFmtId="0" fontId="9" fillId="0" borderId="4" xfId="0" applyFont="1" applyBorder="1" applyAlignment="1">
      <alignment horizontal="center" vertical="top"/>
    </xf>
    <xf numFmtId="0" fontId="0" fillId="0" borderId="8" xfId="0" applyBorder="1" applyAlignment="1">
      <alignment vertical="top"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3" borderId="3" xfId="0" applyFill="1" applyBorder="1" applyAlignment="1">
      <alignment vertical="center" wrapText="1"/>
    </xf>
    <xf numFmtId="0" fontId="43" fillId="9" borderId="3" xfId="0" applyFont="1" applyFill="1" applyBorder="1" applyAlignment="1">
      <alignment wrapText="1"/>
    </xf>
    <xf numFmtId="0" fontId="1" fillId="0" borderId="0" xfId="0" applyFont="1" applyAlignment="1">
      <alignment vertical="center"/>
    </xf>
    <xf numFmtId="0" fontId="1" fillId="10" borderId="3" xfId="0" applyFont="1" applyFill="1" applyBorder="1" applyAlignment="1">
      <alignment vertical="center" wrapText="1"/>
    </xf>
    <xf numFmtId="0" fontId="40" fillId="10" borderId="3" xfId="0" applyFont="1" applyFill="1" applyBorder="1" applyAlignment="1">
      <alignment vertical="center" wrapText="1"/>
    </xf>
    <xf numFmtId="0" fontId="14" fillId="10" borderId="3" xfId="0" applyFont="1" applyFill="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vertical="center"/>
    </xf>
    <xf numFmtId="0" fontId="1" fillId="10" borderId="0" xfId="0" applyFont="1" applyFill="1" applyAlignment="1">
      <alignment horizontal="left" vertical="top" wrapText="1"/>
    </xf>
    <xf numFmtId="0" fontId="0" fillId="0" borderId="8" xfId="0"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xf numFmtId="0" fontId="1" fillId="9" borderId="3" xfId="0" applyFont="1" applyFill="1" applyBorder="1" applyAlignment="1">
      <alignment vertical="center" wrapText="1"/>
    </xf>
    <xf numFmtId="0" fontId="0" fillId="9" borderId="3" xfId="0" applyFill="1" applyBorder="1" applyAlignment="1">
      <alignment horizontal="left" vertical="center"/>
    </xf>
    <xf numFmtId="0" fontId="1" fillId="3" borderId="7" xfId="0" applyFont="1" applyFill="1" applyBorder="1" applyAlignment="1">
      <alignment horizontal="left" vertical="top" wrapText="1"/>
    </xf>
    <xf numFmtId="0" fontId="1" fillId="0" borderId="1" xfId="0" applyFont="1" applyBorder="1" applyAlignment="1">
      <alignment vertical="top" wrapText="1"/>
    </xf>
    <xf numFmtId="0" fontId="2" fillId="3" borderId="9" xfId="0" applyFont="1" applyFill="1" applyBorder="1" applyAlignment="1">
      <alignment horizontal="left" vertical="top" wrapText="1"/>
    </xf>
    <xf numFmtId="0" fontId="0" fillId="0" borderId="10" xfId="0" applyBorder="1" applyAlignment="1">
      <alignment horizontal="left" vertical="top" wrapText="1"/>
    </xf>
    <xf numFmtId="0" fontId="1" fillId="0" borderId="7" xfId="0" applyFont="1" applyBorder="1" applyAlignment="1">
      <alignment horizontal="left" vertical="top" wrapText="1"/>
    </xf>
    <xf numFmtId="0" fontId="2" fillId="0" borderId="3" xfId="0" applyFont="1" applyBorder="1" applyAlignment="1">
      <alignment vertical="top"/>
    </xf>
    <xf numFmtId="0" fontId="1" fillId="3" borderId="3" xfId="0" applyFont="1" applyFill="1" applyBorder="1" applyAlignment="1">
      <alignment horizontal="left" vertical="top" wrapText="1"/>
    </xf>
    <xf numFmtId="0" fontId="1" fillId="0" borderId="2" xfId="0" applyFont="1" applyBorder="1" applyAlignment="1">
      <alignment horizontal="left" vertical="top"/>
    </xf>
    <xf numFmtId="0" fontId="0" fillId="0" borderId="3" xfId="0" applyBorder="1" applyAlignment="1">
      <alignment horizontal="center" vertical="top" wrapText="1"/>
    </xf>
    <xf numFmtId="0" fontId="4" fillId="0" borderId="7" xfId="0" applyFont="1" applyBorder="1" applyAlignment="1">
      <alignment horizontal="center" vertical="top" wrapText="1"/>
    </xf>
    <xf numFmtId="0" fontId="9" fillId="0" borderId="3" xfId="0" applyFont="1" applyBorder="1" applyAlignment="1">
      <alignment horizontal="center" vertical="top" wrapText="1"/>
    </xf>
    <xf numFmtId="0" fontId="4" fillId="0" borderId="3" xfId="0" applyFont="1" applyBorder="1" applyAlignment="1">
      <alignment wrapText="1"/>
    </xf>
    <xf numFmtId="0" fontId="9" fillId="0" borderId="0" xfId="0" applyFont="1" applyAlignment="1">
      <alignment horizontal="center"/>
    </xf>
    <xf numFmtId="0" fontId="6" fillId="2" borderId="3" xfId="0" applyFont="1" applyFill="1" applyBorder="1" applyAlignment="1">
      <alignment horizontal="center" vertical="center"/>
    </xf>
    <xf numFmtId="0" fontId="9" fillId="0" borderId="8" xfId="0" applyFont="1" applyBorder="1" applyAlignment="1">
      <alignment horizontal="center" vertical="top"/>
    </xf>
    <xf numFmtId="0" fontId="3" fillId="0" borderId="0" xfId="0" applyFont="1" applyAlignment="1">
      <alignment horizontal="center"/>
    </xf>
    <xf numFmtId="0" fontId="9" fillId="2" borderId="3" xfId="0" applyFont="1" applyFill="1" applyBorder="1" applyAlignment="1">
      <alignment horizontal="center"/>
    </xf>
  </cellXfs>
  <cellStyles count="4">
    <cellStyle name="Hyperlink" xfId="1" builtinId="8"/>
    <cellStyle name="Normaallaad 2" xfId="2" xr:uid="{03189D04-86EE-4935-A745-53685AAA3F8F}"/>
    <cellStyle name="Normal" xfId="0" builtinId="0"/>
    <cellStyle name="Percent" xfId="3" builtinId="5"/>
  </cellStyles>
  <dxfs count="0"/>
  <tableStyles count="0" defaultTableStyle="TableStyleMedium2" defaultPivotStyle="PivotStyleLight16"/>
  <colors>
    <mruColors>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km.ee/sites/default/files/kov_energiasaastu_analuus.zi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workbookViewId="0">
      <selection activeCell="B13" sqref="B13"/>
    </sheetView>
  </sheetViews>
  <sheetFormatPr defaultRowHeight="14.5" x14ac:dyDescent="0.35"/>
  <cols>
    <col min="1" max="1" width="89.90625" customWidth="1"/>
    <col min="2" max="2" width="59.90625" customWidth="1"/>
  </cols>
  <sheetData>
    <row r="1" spans="1:2" ht="40.5" customHeight="1" x14ac:dyDescent="0.35">
      <c r="A1" s="100" t="s">
        <v>489</v>
      </c>
      <c r="B1" s="101"/>
    </row>
    <row r="2" spans="1:2" x14ac:dyDescent="0.35">
      <c r="A2" s="104" t="s">
        <v>0</v>
      </c>
      <c r="B2" s="104" t="s">
        <v>1</v>
      </c>
    </row>
    <row r="3" spans="1:2" ht="16.5" customHeight="1" x14ac:dyDescent="0.35">
      <c r="A3" s="105" t="s">
        <v>2</v>
      </c>
      <c r="B3" s="72"/>
    </row>
    <row r="4" spans="1:2" ht="16.5" customHeight="1" x14ac:dyDescent="0.35">
      <c r="A4" s="105" t="s">
        <v>3</v>
      </c>
      <c r="B4" s="72"/>
    </row>
    <row r="5" spans="1:2" ht="16.5" customHeight="1" x14ac:dyDescent="0.35">
      <c r="A5" s="105" t="s">
        <v>4</v>
      </c>
      <c r="B5" s="72"/>
    </row>
    <row r="6" spans="1:2" ht="16.5" customHeight="1" x14ac:dyDescent="0.35">
      <c r="A6" s="105" t="s">
        <v>5</v>
      </c>
      <c r="B6" s="72"/>
    </row>
    <row r="7" spans="1:2" ht="16.5" customHeight="1" x14ac:dyDescent="0.35">
      <c r="A7" s="105" t="s">
        <v>6</v>
      </c>
      <c r="B7" s="72"/>
    </row>
    <row r="8" spans="1:2" x14ac:dyDescent="0.35">
      <c r="A8" s="106" t="s">
        <v>7</v>
      </c>
      <c r="B8" s="72"/>
    </row>
    <row r="9" spans="1:2" x14ac:dyDescent="0.35">
      <c r="A9" s="105" t="s">
        <v>8</v>
      </c>
      <c r="B9" s="72"/>
    </row>
    <row r="10" spans="1:2" x14ac:dyDescent="0.35">
      <c r="A10" s="105" t="s">
        <v>9</v>
      </c>
      <c r="B10" s="72"/>
    </row>
    <row r="11" spans="1:2" x14ac:dyDescent="0.35">
      <c r="A11" s="105" t="s">
        <v>10</v>
      </c>
      <c r="B11" s="72"/>
    </row>
    <row r="12" spans="1:2" x14ac:dyDescent="0.35">
      <c r="A12" s="105" t="s">
        <v>11</v>
      </c>
      <c r="B12" s="72"/>
    </row>
    <row r="13" spans="1:2" ht="28" customHeight="1" x14ac:dyDescent="0.35">
      <c r="A13" s="105" t="s">
        <v>12</v>
      </c>
      <c r="B13" s="99" t="s">
        <v>672</v>
      </c>
    </row>
    <row r="14" spans="1:2" x14ac:dyDescent="0.35">
      <c r="A14" s="102"/>
      <c r="B14" s="103"/>
    </row>
    <row r="15" spans="1:2" x14ac:dyDescent="0.35">
      <c r="A15" s="102"/>
      <c r="B15" s="103"/>
    </row>
    <row r="17" spans="1:2" x14ac:dyDescent="0.35">
      <c r="A17" s="97"/>
      <c r="B17" s="98"/>
    </row>
    <row r="18" spans="1:2" x14ac:dyDescent="0.35">
      <c r="A18" s="97"/>
      <c r="B18" s="98"/>
    </row>
    <row r="19" spans="1:2" x14ac:dyDescent="0.35">
      <c r="A19" s="98"/>
      <c r="B19" s="98"/>
    </row>
  </sheetData>
  <hyperlinks>
    <hyperlink ref="A8" location="'Elanikkonna kaitse'!A1" display="Elanikkonna kaitse ja riskide maandamine, s.h. tervis, sotsiaalhoolekanne ja päästevõimekus" xr:uid="{00000000-0004-0000-0000-000000000000}"/>
    <hyperlink ref="A3" location="'Maakasutus ja ...'!A1" display="Maakasutus ja planeerimine" xr:uid="{00000000-0004-0000-0000-000001000000}"/>
    <hyperlink ref="A4" location="Looduskeskond!A1" display="Looduskeskkond" xr:uid="{00000000-0004-0000-0000-000002000000}"/>
    <hyperlink ref="A9" location="Majandus!A1" display="Majandus s.h keskkonnahoidlikud riigihanked  ja ringmajandus" xr:uid="{00000000-0004-0000-0000-000003000000}"/>
    <hyperlink ref="A11" location="Biomajandus!A1" display="Biomajandus" xr:uid="{00000000-0004-0000-0000-000004000000}"/>
    <hyperlink ref="A12" location="'Kogukond, ...'!A1" display="Kogukond, teadlikkus ja koostöö" xr:uid="{00000000-0004-0000-0000-000005000000}"/>
    <hyperlink ref="A6" location="'Taristu ja ehitised'!A1" display="Taristu ja ehitised" xr:uid="{00000000-0004-0000-0000-000006000000}"/>
    <hyperlink ref="A5" location="'Energeetika ja...'!A1" display="Energeetika ja varustuskindlus" xr:uid="{00000000-0004-0000-0000-000007000000}"/>
    <hyperlink ref="A13" location="'Täpsem energeetika seirekava'!A1" display="Täpsem energeetika seirekava" xr:uid="{1A50616F-0297-44C5-B56C-C139DC099B8C}"/>
    <hyperlink ref="A10" location="'Ringmajandus ja veemajandus'!A1" display="Ringmajandus, jäätmed ja veemajandus" xr:uid="{151ABAAB-AF7A-432F-A6D7-7A23039B6D7B}"/>
    <hyperlink ref="A7" location="Liikuvus!A1" display="Liikuvus" xr:uid="{B85B68EB-58F4-4135-98D5-9B7DC6745B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113DA-485C-4324-8DF0-83184B342FE1}">
  <sheetPr>
    <tabColor theme="2"/>
  </sheetPr>
  <dimension ref="A1:O43"/>
  <sheetViews>
    <sheetView zoomScaleNormal="100" workbookViewId="0">
      <pane xSplit="1" ySplit="3" topLeftCell="H4" activePane="bottomRight" state="frozen"/>
      <selection pane="topRight" activeCell="B1" sqref="B1"/>
      <selection pane="bottomLeft" activeCell="A4" sqref="A4"/>
      <selection pane="bottomRight" activeCell="C3" sqref="C3"/>
    </sheetView>
  </sheetViews>
  <sheetFormatPr defaultRowHeight="14.5" x14ac:dyDescent="0.35"/>
  <cols>
    <col min="1" max="1" width="54.26953125" customWidth="1"/>
    <col min="2" max="3" width="8.7265625" style="125"/>
    <col min="4" max="4" width="26.7265625" customWidth="1"/>
    <col min="5" max="5" width="24.7265625" customWidth="1"/>
    <col min="6" max="6" width="38.26953125" customWidth="1"/>
    <col min="7" max="7" width="41.26953125" customWidth="1"/>
    <col min="8" max="10" width="26.7265625" customWidth="1"/>
    <col min="11" max="11" width="28.26953125" customWidth="1"/>
    <col min="12" max="12" width="19.453125" customWidth="1"/>
    <col min="13" max="13" width="16" customWidth="1"/>
    <col min="14" max="14" width="22.7265625" customWidth="1"/>
    <col min="15" max="15" width="12.26953125" customWidth="1"/>
  </cols>
  <sheetData>
    <row r="1" spans="1:15" x14ac:dyDescent="0.35">
      <c r="A1" s="3" t="s">
        <v>13</v>
      </c>
    </row>
    <row r="2" spans="1:15" ht="32.65" customHeight="1" x14ac:dyDescent="0.35">
      <c r="A2" s="326" t="s">
        <v>60</v>
      </c>
      <c r="B2" s="327"/>
      <c r="C2" s="327"/>
      <c r="D2" s="327"/>
      <c r="E2" s="327"/>
      <c r="F2" s="327"/>
      <c r="G2" s="327"/>
      <c r="H2" s="327"/>
      <c r="I2" s="327"/>
      <c r="J2" s="327"/>
      <c r="K2" s="328"/>
      <c r="L2" s="94"/>
      <c r="M2" s="94"/>
      <c r="N2" s="94"/>
      <c r="O2" s="94"/>
    </row>
    <row r="3" spans="1:15" s="112" customFormat="1" ht="29" x14ac:dyDescent="0.35">
      <c r="A3" s="92" t="s">
        <v>14</v>
      </c>
      <c r="B3" s="452" t="s">
        <v>48</v>
      </c>
      <c r="C3" s="452" t="s">
        <v>49</v>
      </c>
      <c r="D3" s="92" t="s">
        <v>18</v>
      </c>
      <c r="E3" s="92" t="s">
        <v>19</v>
      </c>
      <c r="F3" s="92" t="s">
        <v>17</v>
      </c>
      <c r="G3" s="92" t="s">
        <v>50</v>
      </c>
      <c r="H3" s="92" t="s">
        <v>21</v>
      </c>
      <c r="I3" s="92" t="s">
        <v>22</v>
      </c>
      <c r="J3" s="90" t="s">
        <v>23</v>
      </c>
      <c r="K3" s="111" t="s">
        <v>24</v>
      </c>
      <c r="L3" s="118"/>
      <c r="M3" s="118"/>
      <c r="N3" s="118"/>
      <c r="O3" s="118"/>
    </row>
    <row r="4" spans="1:15" ht="88.9" customHeight="1" x14ac:dyDescent="0.35">
      <c r="A4" s="86" t="s">
        <v>56</v>
      </c>
      <c r="B4" s="127"/>
      <c r="C4" s="127" t="s">
        <v>219</v>
      </c>
      <c r="D4" s="76"/>
      <c r="E4" s="2"/>
      <c r="F4" s="76" t="s">
        <v>349</v>
      </c>
      <c r="G4" s="329"/>
      <c r="H4" s="329"/>
      <c r="I4" s="329"/>
      <c r="J4" s="329"/>
      <c r="K4" s="329"/>
      <c r="L4" s="79"/>
      <c r="M4" s="79"/>
      <c r="N4" s="79"/>
      <c r="O4" s="79"/>
    </row>
    <row r="5" spans="1:15" ht="58.5" customHeight="1" x14ac:dyDescent="0.35">
      <c r="A5" s="86" t="s">
        <v>57</v>
      </c>
      <c r="B5" s="127"/>
      <c r="C5" s="127" t="s">
        <v>219</v>
      </c>
      <c r="D5" s="80"/>
      <c r="E5" s="80"/>
      <c r="F5" s="76" t="s">
        <v>350</v>
      </c>
      <c r="G5" s="329"/>
      <c r="H5" s="329"/>
      <c r="I5" s="329"/>
      <c r="J5" s="329"/>
      <c r="K5" s="329"/>
    </row>
    <row r="6" spans="1:15" ht="60" customHeight="1" x14ac:dyDescent="0.35">
      <c r="A6" s="330" t="s">
        <v>58</v>
      </c>
      <c r="B6" s="416" t="s">
        <v>26</v>
      </c>
      <c r="C6" s="416"/>
      <c r="D6" s="333" t="s">
        <v>493</v>
      </c>
      <c r="E6" s="336"/>
      <c r="F6" s="339"/>
      <c r="G6" s="231" t="s">
        <v>351</v>
      </c>
      <c r="H6" s="80" t="s">
        <v>352</v>
      </c>
      <c r="I6" s="4" t="s">
        <v>353</v>
      </c>
      <c r="J6" s="76" t="s">
        <v>354</v>
      </c>
      <c r="K6" s="7"/>
      <c r="L6" s="79"/>
    </row>
    <row r="7" spans="1:15" x14ac:dyDescent="0.35">
      <c r="A7" s="331"/>
      <c r="B7" s="453"/>
      <c r="C7" s="453"/>
      <c r="D7" s="334"/>
      <c r="E7" s="337"/>
      <c r="F7" s="340"/>
      <c r="G7" s="257" t="s">
        <v>572</v>
      </c>
      <c r="H7" s="80" t="s">
        <v>355</v>
      </c>
      <c r="I7" s="5" t="s">
        <v>356</v>
      </c>
      <c r="J7" s="76" t="s">
        <v>230</v>
      </c>
      <c r="K7" s="7"/>
      <c r="L7" s="79"/>
    </row>
    <row r="8" spans="1:15" ht="72.5" x14ac:dyDescent="0.35">
      <c r="A8" s="332"/>
      <c r="B8" s="418"/>
      <c r="C8" s="418"/>
      <c r="D8" s="335"/>
      <c r="E8" s="338"/>
      <c r="F8" s="341"/>
      <c r="G8" s="231" t="s">
        <v>357</v>
      </c>
      <c r="H8" s="80" t="s">
        <v>352</v>
      </c>
      <c r="I8" s="76" t="s">
        <v>358</v>
      </c>
      <c r="J8" s="76" t="s">
        <v>230</v>
      </c>
      <c r="K8" s="7"/>
      <c r="L8" s="79"/>
    </row>
    <row r="9" spans="1:15" ht="105.4" customHeight="1" x14ac:dyDescent="0.35">
      <c r="A9" s="86" t="s">
        <v>59</v>
      </c>
      <c r="B9" s="127" t="s">
        <v>26</v>
      </c>
      <c r="C9" s="127"/>
      <c r="D9" s="74" t="s">
        <v>360</v>
      </c>
      <c r="E9" s="5" t="s">
        <v>359</v>
      </c>
      <c r="F9" s="2"/>
      <c r="G9" s="231" t="s">
        <v>361</v>
      </c>
      <c r="H9" s="80" t="s">
        <v>355</v>
      </c>
      <c r="I9" s="76" t="s">
        <v>363</v>
      </c>
      <c r="J9" s="76" t="s">
        <v>228</v>
      </c>
      <c r="K9" s="7" t="s">
        <v>362</v>
      </c>
    </row>
    <row r="10" spans="1:15" x14ac:dyDescent="0.35">
      <c r="J10" s="77"/>
    </row>
    <row r="11" spans="1:15" x14ac:dyDescent="0.35">
      <c r="J11" s="77"/>
    </row>
    <row r="12" spans="1:15" x14ac:dyDescent="0.35">
      <c r="J12" s="77"/>
    </row>
    <row r="13" spans="1:15" x14ac:dyDescent="0.35">
      <c r="J13" s="77"/>
    </row>
    <row r="14" spans="1:15" x14ac:dyDescent="0.35">
      <c r="J14" s="77"/>
    </row>
    <row r="15" spans="1:15" x14ac:dyDescent="0.35">
      <c r="J15" s="77"/>
    </row>
    <row r="16" spans="1:15" x14ac:dyDescent="0.35">
      <c r="J16" s="77"/>
    </row>
    <row r="17" spans="10:10" x14ac:dyDescent="0.35">
      <c r="J17" s="77"/>
    </row>
    <row r="18" spans="10:10" x14ac:dyDescent="0.35">
      <c r="J18" s="77"/>
    </row>
    <row r="19" spans="10:10" x14ac:dyDescent="0.35">
      <c r="J19" s="77"/>
    </row>
    <row r="20" spans="10:10" x14ac:dyDescent="0.35">
      <c r="J20" s="77"/>
    </row>
    <row r="21" spans="10:10" x14ac:dyDescent="0.35">
      <c r="J21" s="77"/>
    </row>
    <row r="22" spans="10:10" x14ac:dyDescent="0.35">
      <c r="J22" s="77"/>
    </row>
    <row r="23" spans="10:10" x14ac:dyDescent="0.35">
      <c r="J23" s="77"/>
    </row>
    <row r="24" spans="10:10" x14ac:dyDescent="0.35">
      <c r="J24" s="77"/>
    </row>
    <row r="25" spans="10:10" x14ac:dyDescent="0.35">
      <c r="J25" s="77"/>
    </row>
    <row r="26" spans="10:10" x14ac:dyDescent="0.35">
      <c r="J26" s="77"/>
    </row>
    <row r="27" spans="10:10" x14ac:dyDescent="0.35">
      <c r="J27" s="77"/>
    </row>
    <row r="28" spans="10:10" x14ac:dyDescent="0.35">
      <c r="J28" s="77"/>
    </row>
    <row r="29" spans="10:10" x14ac:dyDescent="0.35">
      <c r="J29" s="77"/>
    </row>
    <row r="30" spans="10:10" x14ac:dyDescent="0.35">
      <c r="J30" s="77"/>
    </row>
    <row r="31" spans="10:10" x14ac:dyDescent="0.35">
      <c r="J31" s="77"/>
    </row>
    <row r="32" spans="10:10" x14ac:dyDescent="0.35">
      <c r="J32" s="77"/>
    </row>
    <row r="33" spans="10:10" x14ac:dyDescent="0.35">
      <c r="J33" s="77"/>
    </row>
    <row r="34" spans="10:10" x14ac:dyDescent="0.35">
      <c r="J34" s="77"/>
    </row>
    <row r="35" spans="10:10" x14ac:dyDescent="0.35">
      <c r="J35" s="77"/>
    </row>
    <row r="36" spans="10:10" x14ac:dyDescent="0.35">
      <c r="J36" s="77"/>
    </row>
    <row r="37" spans="10:10" x14ac:dyDescent="0.35">
      <c r="J37" s="77"/>
    </row>
    <row r="38" spans="10:10" x14ac:dyDescent="0.35">
      <c r="J38" s="77"/>
    </row>
    <row r="39" spans="10:10" x14ac:dyDescent="0.35">
      <c r="J39" s="77"/>
    </row>
    <row r="40" spans="10:10" x14ac:dyDescent="0.35">
      <c r="J40" s="77"/>
    </row>
    <row r="41" spans="10:10" x14ac:dyDescent="0.35">
      <c r="J41" s="77"/>
    </row>
    <row r="42" spans="10:10" x14ac:dyDescent="0.35">
      <c r="J42" s="77"/>
    </row>
    <row r="43" spans="10:10" x14ac:dyDescent="0.35">
      <c r="J43" s="77"/>
    </row>
  </sheetData>
  <mergeCells count="9">
    <mergeCell ref="A2:K2"/>
    <mergeCell ref="G4:K4"/>
    <mergeCell ref="G5:K5"/>
    <mergeCell ref="A6:A8"/>
    <mergeCell ref="B6:B8"/>
    <mergeCell ref="C6:C8"/>
    <mergeCell ref="D6:D8"/>
    <mergeCell ref="E6:E8"/>
    <mergeCell ref="F6:F8"/>
  </mergeCells>
  <hyperlinks>
    <hyperlink ref="A1" location="Sisujuht!A1" display="Algusesse" xr:uid="{5007509F-5F60-4C04-A8B9-98F5F251FE8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A8C48-B25C-4961-8CAD-FF2F26D7AB57}">
  <sheetPr>
    <tabColor theme="2"/>
  </sheetPr>
  <dimension ref="A1:Q51"/>
  <sheetViews>
    <sheetView zoomScaleNormal="100" workbookViewId="0">
      <pane xSplit="1" ySplit="3" topLeftCell="B4" activePane="bottomRight" state="frozen"/>
      <selection pane="topRight" activeCell="B1" sqref="B1"/>
      <selection pane="bottomLeft" activeCell="A4" sqref="A4"/>
      <selection pane="bottomRight" activeCell="J20" sqref="J20"/>
    </sheetView>
  </sheetViews>
  <sheetFormatPr defaultColWidth="8.7265625" defaultRowHeight="14.5" x14ac:dyDescent="0.35"/>
  <cols>
    <col min="1" max="1" width="50.54296875" style="149" customWidth="1"/>
    <col min="2" max="2" width="8.7265625" style="454"/>
    <col min="3" max="3" width="8.26953125" style="454" customWidth="1"/>
    <col min="4" max="4" width="39" style="149" customWidth="1"/>
    <col min="5" max="5" width="32.26953125" style="149" customWidth="1"/>
    <col min="6" max="6" width="34.7265625" style="149" customWidth="1"/>
    <col min="7" max="7" width="37.7265625" style="155" customWidth="1"/>
    <col min="8" max="8" width="15.26953125" style="149" bestFit="1" customWidth="1"/>
    <col min="9" max="9" width="34.81640625" style="149" customWidth="1"/>
    <col min="10" max="10" width="26.7265625" style="149" customWidth="1"/>
    <col min="11" max="11" width="33.26953125" style="149" bestFit="1" customWidth="1"/>
    <col min="12" max="12" width="27" style="149" customWidth="1"/>
    <col min="13" max="13" width="28.26953125" style="149" customWidth="1"/>
    <col min="14" max="14" width="21" style="149" customWidth="1"/>
    <col min="15" max="15" width="16.54296875" style="149" customWidth="1"/>
    <col min="16" max="17" width="15.54296875" style="149" customWidth="1"/>
    <col min="18" max="16384" width="8.7265625" style="149"/>
  </cols>
  <sheetData>
    <row r="1" spans="1:17" x14ac:dyDescent="0.35">
      <c r="A1" s="154" t="s">
        <v>13</v>
      </c>
    </row>
    <row r="2" spans="1:17" ht="27.75" customHeight="1" x14ac:dyDescent="0.35">
      <c r="A2" s="348" t="s">
        <v>11</v>
      </c>
      <c r="B2" s="349"/>
      <c r="C2" s="349"/>
      <c r="D2" s="349"/>
      <c r="E2" s="349"/>
      <c r="F2" s="349"/>
      <c r="G2" s="349"/>
      <c r="H2" s="349"/>
      <c r="I2" s="349"/>
      <c r="J2" s="349"/>
      <c r="K2" s="350"/>
      <c r="L2" s="94"/>
      <c r="M2" s="94"/>
      <c r="N2" s="94"/>
      <c r="O2" s="94"/>
      <c r="P2" s="94"/>
      <c r="Q2" s="94"/>
    </row>
    <row r="3" spans="1:17" s="160" customFormat="1" ht="29" x14ac:dyDescent="0.35">
      <c r="A3" s="156" t="s">
        <v>14</v>
      </c>
      <c r="B3" s="455" t="s">
        <v>48</v>
      </c>
      <c r="C3" s="455" t="s">
        <v>49</v>
      </c>
      <c r="D3" s="156" t="s">
        <v>18</v>
      </c>
      <c r="E3" s="156" t="s">
        <v>19</v>
      </c>
      <c r="F3" s="156" t="s">
        <v>17</v>
      </c>
      <c r="G3" s="157" t="s">
        <v>50</v>
      </c>
      <c r="H3" s="156" t="s">
        <v>21</v>
      </c>
      <c r="I3" s="156" t="s">
        <v>22</v>
      </c>
      <c r="J3" s="158" t="s">
        <v>23</v>
      </c>
      <c r="K3" s="159" t="s">
        <v>24</v>
      </c>
      <c r="L3" s="119"/>
      <c r="M3" s="119"/>
      <c r="N3" s="119"/>
      <c r="O3" s="119"/>
      <c r="P3" s="119"/>
      <c r="Q3" s="119"/>
    </row>
    <row r="4" spans="1:17" ht="29" x14ac:dyDescent="0.35">
      <c r="A4" s="261" t="s">
        <v>61</v>
      </c>
      <c r="B4" s="286" t="s">
        <v>26</v>
      </c>
      <c r="C4" s="270"/>
      <c r="D4" s="351" t="s">
        <v>346</v>
      </c>
      <c r="E4" s="266" t="s">
        <v>227</v>
      </c>
      <c r="F4" s="266"/>
      <c r="G4" s="433" t="s">
        <v>633</v>
      </c>
      <c r="H4" s="162">
        <v>2030</v>
      </c>
      <c r="I4" s="163" t="s">
        <v>325</v>
      </c>
      <c r="J4" s="163" t="s">
        <v>230</v>
      </c>
      <c r="K4" s="7"/>
      <c r="L4" s="79"/>
      <c r="M4" s="164"/>
    </row>
    <row r="5" spans="1:17" ht="29" x14ac:dyDescent="0.35">
      <c r="A5" s="346"/>
      <c r="B5" s="287"/>
      <c r="C5" s="272"/>
      <c r="D5" s="352"/>
      <c r="E5" s="275"/>
      <c r="F5" s="275"/>
      <c r="G5" s="229" t="s">
        <v>326</v>
      </c>
      <c r="H5" s="162" t="s">
        <v>229</v>
      </c>
      <c r="I5" s="163" t="s">
        <v>327</v>
      </c>
      <c r="J5" s="163" t="s">
        <v>230</v>
      </c>
      <c r="K5" s="7"/>
      <c r="L5" s="79"/>
      <c r="M5" s="164"/>
    </row>
    <row r="6" spans="1:17" ht="29" x14ac:dyDescent="0.35">
      <c r="A6" s="262"/>
      <c r="B6" s="288"/>
      <c r="C6" s="271"/>
      <c r="D6" s="353"/>
      <c r="E6" s="267"/>
      <c r="F6" s="267"/>
      <c r="G6" s="248" t="s">
        <v>550</v>
      </c>
      <c r="H6" s="162" t="s">
        <v>229</v>
      </c>
      <c r="I6" s="163" t="s">
        <v>329</v>
      </c>
      <c r="J6" s="163" t="s">
        <v>230</v>
      </c>
      <c r="K6" s="7"/>
      <c r="L6" s="79"/>
      <c r="M6" s="164"/>
    </row>
    <row r="7" spans="1:17" ht="43.5" x14ac:dyDescent="0.35">
      <c r="A7" s="439" t="s">
        <v>646</v>
      </c>
      <c r="B7" s="270" t="s">
        <v>26</v>
      </c>
      <c r="C7" s="270"/>
      <c r="D7" s="266" t="s">
        <v>348</v>
      </c>
      <c r="E7" s="354"/>
      <c r="F7" s="266"/>
      <c r="G7" s="387" t="s">
        <v>650</v>
      </c>
      <c r="H7" s="162" t="s">
        <v>229</v>
      </c>
      <c r="I7" s="166" t="s">
        <v>330</v>
      </c>
      <c r="J7" s="153" t="s">
        <v>230</v>
      </c>
      <c r="K7" s="7"/>
      <c r="L7" s="79"/>
    </row>
    <row r="8" spans="1:17" ht="29" x14ac:dyDescent="0.35">
      <c r="A8" s="346"/>
      <c r="B8" s="272"/>
      <c r="C8" s="272"/>
      <c r="D8" s="275"/>
      <c r="E8" s="355"/>
      <c r="F8" s="267"/>
      <c r="G8" s="257" t="s">
        <v>649</v>
      </c>
      <c r="H8" s="162" t="s">
        <v>229</v>
      </c>
      <c r="I8" s="166" t="s">
        <v>331</v>
      </c>
      <c r="J8" s="152" t="s">
        <v>332</v>
      </c>
      <c r="K8" s="7"/>
      <c r="L8" s="79"/>
    </row>
    <row r="9" spans="1:17" ht="29" x14ac:dyDescent="0.35">
      <c r="A9" s="393"/>
      <c r="B9" s="423"/>
      <c r="C9" s="423"/>
      <c r="D9" s="393"/>
      <c r="E9" s="237"/>
      <c r="F9" s="236"/>
      <c r="G9" s="248" t="s">
        <v>631</v>
      </c>
      <c r="H9" s="162">
        <v>2027</v>
      </c>
      <c r="I9" s="440" t="s">
        <v>648</v>
      </c>
      <c r="J9" s="379" t="s">
        <v>230</v>
      </c>
      <c r="K9" s="7"/>
      <c r="L9" s="79"/>
    </row>
    <row r="10" spans="1:17" ht="29" x14ac:dyDescent="0.35">
      <c r="A10" s="382"/>
      <c r="B10" s="413"/>
      <c r="C10" s="413"/>
      <c r="D10" s="382"/>
      <c r="E10" s="237"/>
      <c r="F10" s="236"/>
      <c r="G10" s="248" t="s">
        <v>632</v>
      </c>
      <c r="H10" s="162">
        <v>2026</v>
      </c>
      <c r="I10" s="440" t="s">
        <v>647</v>
      </c>
      <c r="J10" s="379" t="s">
        <v>230</v>
      </c>
      <c r="K10" s="7"/>
      <c r="L10" s="79"/>
    </row>
    <row r="11" spans="1:17" ht="29" x14ac:dyDescent="0.35">
      <c r="A11" s="261" t="s">
        <v>62</v>
      </c>
      <c r="B11" s="286" t="s">
        <v>26</v>
      </c>
      <c r="C11" s="270"/>
      <c r="D11" s="347" t="s">
        <v>494</v>
      </c>
      <c r="E11" s="345"/>
      <c r="F11" s="260"/>
      <c r="G11" s="229" t="s">
        <v>326</v>
      </c>
      <c r="H11" s="162" t="s">
        <v>229</v>
      </c>
      <c r="I11" s="163" t="s">
        <v>327</v>
      </c>
      <c r="J11" s="163" t="s">
        <v>230</v>
      </c>
      <c r="K11" s="7"/>
      <c r="L11" s="79"/>
      <c r="M11" s="164"/>
    </row>
    <row r="12" spans="1:17" ht="43.5" x14ac:dyDescent="0.35">
      <c r="A12" s="346"/>
      <c r="B12" s="287"/>
      <c r="C12" s="272"/>
      <c r="D12" s="347"/>
      <c r="E12" s="345"/>
      <c r="F12" s="260"/>
      <c r="G12" s="229" t="s">
        <v>328</v>
      </c>
      <c r="H12" s="162" t="s">
        <v>229</v>
      </c>
      <c r="I12" s="163" t="s">
        <v>329</v>
      </c>
      <c r="J12" s="163" t="s">
        <v>230</v>
      </c>
      <c r="K12" s="7"/>
      <c r="L12" s="79"/>
      <c r="M12" s="164"/>
    </row>
    <row r="13" spans="1:17" ht="29" x14ac:dyDescent="0.35">
      <c r="A13" s="262"/>
      <c r="B13" s="288"/>
      <c r="C13" s="271"/>
      <c r="D13" s="347"/>
      <c r="E13" s="345"/>
      <c r="F13" s="260"/>
      <c r="G13" s="229" t="s">
        <v>333</v>
      </c>
      <c r="H13" s="162">
        <v>2030</v>
      </c>
      <c r="I13" s="163" t="s">
        <v>334</v>
      </c>
      <c r="J13" s="163" t="s">
        <v>230</v>
      </c>
      <c r="K13" s="7"/>
      <c r="L13" s="79"/>
      <c r="M13" s="164"/>
    </row>
    <row r="14" spans="1:17" ht="43.5" x14ac:dyDescent="0.35">
      <c r="A14" s="261" t="s">
        <v>63</v>
      </c>
      <c r="B14" s="286" t="s">
        <v>26</v>
      </c>
      <c r="C14" s="270"/>
      <c r="D14" s="347" t="s">
        <v>495</v>
      </c>
      <c r="E14" s="345"/>
      <c r="F14" s="260"/>
      <c r="G14" s="230" t="s">
        <v>335</v>
      </c>
      <c r="H14" s="168" t="s">
        <v>229</v>
      </c>
      <c r="I14" s="167" t="s">
        <v>336</v>
      </c>
      <c r="J14" s="167" t="s">
        <v>230</v>
      </c>
      <c r="K14" s="7"/>
      <c r="L14" s="79"/>
      <c r="M14" s="79"/>
    </row>
    <row r="15" spans="1:17" ht="29" x14ac:dyDescent="0.35">
      <c r="A15" s="262"/>
      <c r="B15" s="288"/>
      <c r="C15" s="271"/>
      <c r="D15" s="347"/>
      <c r="E15" s="345"/>
      <c r="F15" s="260"/>
      <c r="G15" s="229" t="s">
        <v>333</v>
      </c>
      <c r="H15" s="162">
        <v>2030</v>
      </c>
      <c r="I15" s="163" t="s">
        <v>334</v>
      </c>
      <c r="J15" s="163" t="s">
        <v>230</v>
      </c>
      <c r="K15" s="7"/>
      <c r="L15" s="79"/>
      <c r="M15" s="79"/>
    </row>
    <row r="16" spans="1:17" ht="79.5" customHeight="1" x14ac:dyDescent="0.35">
      <c r="A16" s="169" t="s">
        <v>64</v>
      </c>
      <c r="B16" s="147"/>
      <c r="C16" s="170" t="s">
        <v>219</v>
      </c>
      <c r="D16" s="150"/>
      <c r="E16" s="150"/>
      <c r="F16" s="74" t="s">
        <v>337</v>
      </c>
      <c r="G16" s="342"/>
      <c r="H16" s="343"/>
      <c r="I16" s="343"/>
      <c r="J16" s="343"/>
      <c r="K16" s="344"/>
    </row>
    <row r="17" spans="1:17" ht="60" customHeight="1" x14ac:dyDescent="0.35">
      <c r="A17" s="261" t="s">
        <v>216</v>
      </c>
      <c r="B17" s="284" t="s">
        <v>26</v>
      </c>
      <c r="C17" s="263"/>
      <c r="D17" s="264" t="s">
        <v>347</v>
      </c>
      <c r="E17" s="345"/>
      <c r="F17" s="260"/>
      <c r="G17" s="229" t="s">
        <v>338</v>
      </c>
      <c r="H17" s="168" t="s">
        <v>229</v>
      </c>
      <c r="I17" s="152" t="s">
        <v>336</v>
      </c>
      <c r="J17" s="152" t="s">
        <v>230</v>
      </c>
      <c r="K17" s="7"/>
      <c r="L17" s="95"/>
      <c r="M17" s="79"/>
      <c r="N17" s="79"/>
      <c r="O17" s="79"/>
      <c r="P17" s="79"/>
      <c r="Q17" s="107"/>
    </row>
    <row r="18" spans="1:17" ht="29" x14ac:dyDescent="0.35">
      <c r="A18" s="262"/>
      <c r="B18" s="284"/>
      <c r="C18" s="263"/>
      <c r="D18" s="264"/>
      <c r="E18" s="345"/>
      <c r="F18" s="260"/>
      <c r="G18" s="229" t="s">
        <v>339</v>
      </c>
      <c r="H18" s="168" t="s">
        <v>229</v>
      </c>
      <c r="I18" s="152" t="s">
        <v>340</v>
      </c>
      <c r="J18" s="153" t="s">
        <v>230</v>
      </c>
      <c r="K18" s="7"/>
      <c r="L18" s="95"/>
      <c r="M18" s="79"/>
      <c r="N18" s="79"/>
      <c r="O18" s="79"/>
      <c r="P18" s="79"/>
      <c r="Q18" s="107"/>
    </row>
    <row r="19" spans="1:17" ht="50.25" customHeight="1" x14ac:dyDescent="0.35">
      <c r="A19" s="261" t="s">
        <v>65</v>
      </c>
      <c r="B19" s="286" t="s">
        <v>26</v>
      </c>
      <c r="C19" s="263"/>
      <c r="D19" s="260" t="s">
        <v>341</v>
      </c>
      <c r="E19" s="260" t="s">
        <v>342</v>
      </c>
      <c r="F19" s="260"/>
      <c r="G19" s="229" t="s">
        <v>343</v>
      </c>
      <c r="H19" s="168" t="s">
        <v>229</v>
      </c>
      <c r="I19" s="152" t="s">
        <v>344</v>
      </c>
      <c r="J19" s="152" t="s">
        <v>230</v>
      </c>
      <c r="K19" s="166"/>
      <c r="L19" s="79"/>
      <c r="M19" s="79"/>
      <c r="N19" s="171"/>
      <c r="O19" s="171"/>
    </row>
    <row r="20" spans="1:17" ht="70.5" customHeight="1" x14ac:dyDescent="0.35">
      <c r="A20" s="262"/>
      <c r="B20" s="288"/>
      <c r="C20" s="263"/>
      <c r="D20" s="260"/>
      <c r="E20" s="260"/>
      <c r="F20" s="260"/>
      <c r="G20" s="229" t="s">
        <v>345</v>
      </c>
      <c r="H20" s="168" t="s">
        <v>229</v>
      </c>
      <c r="I20" s="380" t="s">
        <v>671</v>
      </c>
      <c r="J20" s="152" t="s">
        <v>230</v>
      </c>
      <c r="K20" s="166"/>
    </row>
    <row r="21" spans="1:17" x14ac:dyDescent="0.35">
      <c r="J21" s="172"/>
      <c r="K21" s="95"/>
    </row>
    <row r="22" spans="1:17" x14ac:dyDescent="0.35">
      <c r="J22" s="172"/>
      <c r="K22" s="95"/>
    </row>
    <row r="23" spans="1:17" x14ac:dyDescent="0.35">
      <c r="J23" s="172"/>
      <c r="K23" s="95"/>
    </row>
    <row r="24" spans="1:17" x14ac:dyDescent="0.35">
      <c r="J24" s="172"/>
      <c r="K24" s="95"/>
    </row>
    <row r="25" spans="1:17" x14ac:dyDescent="0.35">
      <c r="J25" s="172"/>
    </row>
    <row r="26" spans="1:17" x14ac:dyDescent="0.35">
      <c r="J26" s="172"/>
    </row>
    <row r="27" spans="1:17" x14ac:dyDescent="0.35">
      <c r="J27" s="172"/>
    </row>
    <row r="28" spans="1:17" x14ac:dyDescent="0.35">
      <c r="J28" s="172"/>
    </row>
    <row r="29" spans="1:17" x14ac:dyDescent="0.35">
      <c r="J29" s="172"/>
    </row>
    <row r="30" spans="1:17" x14ac:dyDescent="0.35">
      <c r="J30" s="172"/>
    </row>
    <row r="31" spans="1:17" x14ac:dyDescent="0.35">
      <c r="J31" s="172"/>
    </row>
    <row r="32" spans="1:17" x14ac:dyDescent="0.35">
      <c r="J32" s="172"/>
    </row>
    <row r="33" spans="10:10" x14ac:dyDescent="0.35">
      <c r="J33" s="172"/>
    </row>
    <row r="34" spans="10:10" x14ac:dyDescent="0.35">
      <c r="J34" s="172"/>
    </row>
    <row r="35" spans="10:10" x14ac:dyDescent="0.35">
      <c r="J35" s="172"/>
    </row>
    <row r="36" spans="10:10" x14ac:dyDescent="0.35">
      <c r="J36" s="172"/>
    </row>
    <row r="37" spans="10:10" x14ac:dyDescent="0.35">
      <c r="J37" s="172"/>
    </row>
    <row r="38" spans="10:10" x14ac:dyDescent="0.35">
      <c r="J38" s="172"/>
    </row>
    <row r="39" spans="10:10" x14ac:dyDescent="0.35">
      <c r="J39" s="172"/>
    </row>
    <row r="40" spans="10:10" x14ac:dyDescent="0.35">
      <c r="J40" s="172"/>
    </row>
    <row r="41" spans="10:10" x14ac:dyDescent="0.35">
      <c r="J41" s="172"/>
    </row>
    <row r="42" spans="10:10" x14ac:dyDescent="0.35">
      <c r="J42" s="172"/>
    </row>
    <row r="43" spans="10:10" x14ac:dyDescent="0.35">
      <c r="J43" s="172"/>
    </row>
    <row r="44" spans="10:10" x14ac:dyDescent="0.35">
      <c r="J44" s="172"/>
    </row>
    <row r="45" spans="10:10" x14ac:dyDescent="0.35">
      <c r="J45" s="172"/>
    </row>
    <row r="46" spans="10:10" x14ac:dyDescent="0.35">
      <c r="J46" s="172"/>
    </row>
    <row r="47" spans="10:10" x14ac:dyDescent="0.35">
      <c r="J47" s="172"/>
    </row>
    <row r="48" spans="10:10" x14ac:dyDescent="0.35">
      <c r="J48" s="172"/>
    </row>
    <row r="49" spans="10:10" x14ac:dyDescent="0.35">
      <c r="J49" s="172"/>
    </row>
    <row r="50" spans="10:10" x14ac:dyDescent="0.35">
      <c r="J50" s="172"/>
    </row>
    <row r="51" spans="10:10" x14ac:dyDescent="0.35">
      <c r="J51" s="172"/>
    </row>
  </sheetData>
  <mergeCells count="38">
    <mergeCell ref="D7:D10"/>
    <mergeCell ref="F7:F8"/>
    <mergeCell ref="A2:K2"/>
    <mergeCell ref="A4:A6"/>
    <mergeCell ref="B4:B6"/>
    <mergeCell ref="C4:C6"/>
    <mergeCell ref="D4:D6"/>
    <mergeCell ref="E4:E6"/>
    <mergeCell ref="F4:F6"/>
    <mergeCell ref="E7:E8"/>
    <mergeCell ref="A7:A10"/>
    <mergeCell ref="B7:B10"/>
    <mergeCell ref="C7:C10"/>
    <mergeCell ref="F14:F15"/>
    <mergeCell ref="A11:A13"/>
    <mergeCell ref="B11:B13"/>
    <mergeCell ref="C11:C13"/>
    <mergeCell ref="D11:D13"/>
    <mergeCell ref="E11:E13"/>
    <mergeCell ref="F11:F13"/>
    <mergeCell ref="A14:A15"/>
    <mergeCell ref="B14:B15"/>
    <mergeCell ref="C14:C15"/>
    <mergeCell ref="D14:D15"/>
    <mergeCell ref="E14:E15"/>
    <mergeCell ref="F19:F20"/>
    <mergeCell ref="G16:K16"/>
    <mergeCell ref="A17:A18"/>
    <mergeCell ref="B17:B18"/>
    <mergeCell ref="C17:C18"/>
    <mergeCell ref="D17:D18"/>
    <mergeCell ref="E17:E18"/>
    <mergeCell ref="F17:F18"/>
    <mergeCell ref="A19:A20"/>
    <mergeCell ref="B19:B20"/>
    <mergeCell ref="C19:C20"/>
    <mergeCell ref="D19:D20"/>
    <mergeCell ref="E19:E20"/>
  </mergeCells>
  <hyperlinks>
    <hyperlink ref="A1" location="Sisujuht!A1" display="Algusesse" xr:uid="{D3AD467A-59B3-4208-8C6E-1B758D02E482}"/>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58A90-5994-47B8-ABB7-20DC0B8718C0}">
  <sheetPr>
    <pageSetUpPr fitToPage="1"/>
  </sheetPr>
  <dimension ref="A1:I61"/>
  <sheetViews>
    <sheetView tabSelected="1" topLeftCell="B1" workbookViewId="0">
      <selection activeCell="B49" sqref="B49"/>
    </sheetView>
  </sheetViews>
  <sheetFormatPr defaultColWidth="8.7265625" defaultRowHeight="15.5" x14ac:dyDescent="0.35"/>
  <cols>
    <col min="1" max="1" width="55.7265625" style="8" customWidth="1"/>
    <col min="2" max="2" width="74.26953125" style="8" customWidth="1"/>
    <col min="3" max="3" width="54" style="8" customWidth="1"/>
    <col min="4" max="7" width="11.7265625" style="193" customWidth="1"/>
    <col min="8" max="8" width="46.7265625" style="8" customWidth="1"/>
    <col min="9" max="16384" width="8.7265625" style="8"/>
  </cols>
  <sheetData>
    <row r="1" spans="1:8" ht="7.15" customHeight="1" x14ac:dyDescent="0.35"/>
    <row r="2" spans="1:8" ht="41.25" customHeight="1" x14ac:dyDescent="0.35">
      <c r="A2" s="366" t="s">
        <v>82</v>
      </c>
      <c r="B2" s="366"/>
      <c r="C2" s="366"/>
      <c r="D2" s="366"/>
      <c r="E2" s="366"/>
      <c r="F2" s="366"/>
      <c r="G2" s="366"/>
      <c r="H2" s="73"/>
    </row>
    <row r="3" spans="1:8" ht="21" customHeight="1" x14ac:dyDescent="0.35">
      <c r="A3" s="3" t="s">
        <v>70</v>
      </c>
    </row>
    <row r="4" spans="1:8" ht="21" customHeight="1" x14ac:dyDescent="0.35">
      <c r="A4" s="3"/>
    </row>
    <row r="5" spans="1:8" s="10" customFormat="1" x14ac:dyDescent="0.35">
      <c r="A5" s="9" t="s">
        <v>83</v>
      </c>
      <c r="B5" s="9" t="s">
        <v>84</v>
      </c>
      <c r="C5" s="9" t="s">
        <v>85</v>
      </c>
      <c r="D5" s="9" t="s">
        <v>86</v>
      </c>
      <c r="E5" s="9" t="s">
        <v>87</v>
      </c>
      <c r="F5" s="9" t="s">
        <v>88</v>
      </c>
      <c r="G5" s="9" t="s">
        <v>89</v>
      </c>
      <c r="H5" s="9" t="s">
        <v>66</v>
      </c>
    </row>
    <row r="6" spans="1:8" x14ac:dyDescent="0.35">
      <c r="A6" s="367" t="s">
        <v>90</v>
      </c>
      <c r="B6" s="368"/>
      <c r="C6" s="368"/>
      <c r="D6" s="368"/>
      <c r="E6" s="368"/>
      <c r="F6" s="368"/>
      <c r="G6" s="368"/>
      <c r="H6" s="369"/>
    </row>
    <row r="7" spans="1:8" ht="15.65" customHeight="1" x14ac:dyDescent="0.35">
      <c r="A7" s="370" t="s">
        <v>91</v>
      </c>
      <c r="B7" s="53" t="s">
        <v>470</v>
      </c>
      <c r="C7" s="12" t="s">
        <v>77</v>
      </c>
      <c r="D7" s="12">
        <v>2024</v>
      </c>
      <c r="E7" s="12">
        <f>26872+1243+2883</f>
        <v>30998</v>
      </c>
      <c r="F7" s="12">
        <v>2030</v>
      </c>
      <c r="G7" s="194">
        <f>G9+G8</f>
        <v>37197.599999999999</v>
      </c>
      <c r="H7" s="11" t="s">
        <v>69</v>
      </c>
    </row>
    <row r="8" spans="1:8" ht="15.65" customHeight="1" x14ac:dyDescent="0.35">
      <c r="A8" s="371"/>
      <c r="B8" s="54" t="s">
        <v>71</v>
      </c>
      <c r="C8" s="13" t="s">
        <v>77</v>
      </c>
      <c r="D8" s="13">
        <v>2024</v>
      </c>
      <c r="E8" s="12">
        <f>26872</f>
        <v>26872</v>
      </c>
      <c r="F8" s="12">
        <v>2030</v>
      </c>
      <c r="G8" s="195">
        <f>E8*1.2</f>
        <v>32246.399999999998</v>
      </c>
      <c r="H8" s="14" t="s">
        <v>72</v>
      </c>
    </row>
    <row r="9" spans="1:8" ht="15.65" customHeight="1" x14ac:dyDescent="0.35">
      <c r="A9" s="371"/>
      <c r="B9" s="55" t="s">
        <v>92</v>
      </c>
      <c r="C9" s="15" t="s">
        <v>77</v>
      </c>
      <c r="D9" s="13">
        <v>2024</v>
      </c>
      <c r="E9" s="12">
        <f>1243+2883</f>
        <v>4126</v>
      </c>
      <c r="F9" s="12">
        <v>2030</v>
      </c>
      <c r="G9" s="195">
        <f>E9*1.2</f>
        <v>4951.2</v>
      </c>
      <c r="H9" s="14" t="s">
        <v>73</v>
      </c>
    </row>
    <row r="10" spans="1:8" ht="15.65" customHeight="1" x14ac:dyDescent="0.35">
      <c r="A10" s="371"/>
      <c r="B10" s="56" t="s">
        <v>93</v>
      </c>
      <c r="C10" s="15" t="s">
        <v>67</v>
      </c>
      <c r="D10" s="13">
        <v>2024</v>
      </c>
      <c r="E10" s="196">
        <f>(0.906*1243+0.991*2883+0.543*26872)/30998</f>
        <v>0.59922275630685862</v>
      </c>
      <c r="F10" s="12">
        <v>2030</v>
      </c>
      <c r="G10" s="196">
        <f>(0.96*4951+0.7*32246)/37198</f>
        <v>0.73458680574224411</v>
      </c>
      <c r="H10" s="11" t="s">
        <v>69</v>
      </c>
    </row>
    <row r="11" spans="1:8" ht="15.65" customHeight="1" x14ac:dyDescent="0.35">
      <c r="A11" s="371"/>
      <c r="B11" s="16" t="s">
        <v>94</v>
      </c>
      <c r="C11" s="13" t="s">
        <v>95</v>
      </c>
      <c r="D11" s="13">
        <v>2024</v>
      </c>
      <c r="E11" s="197">
        <f>(1165.9+149.6+1243+2883)/5454</f>
        <v>0.99770810414374766</v>
      </c>
      <c r="F11" s="12">
        <v>2030</v>
      </c>
      <c r="G11" s="197">
        <f>(1165.9+149.6+1243+2883)*0.9/6000</f>
        <v>0.81622500000000009</v>
      </c>
      <c r="H11" s="17" t="s">
        <v>96</v>
      </c>
    </row>
    <row r="12" spans="1:8" ht="15.65" customHeight="1" x14ac:dyDescent="0.35">
      <c r="A12" s="371"/>
      <c r="B12" s="14" t="s">
        <v>97</v>
      </c>
      <c r="C12" s="13" t="s">
        <v>95</v>
      </c>
      <c r="D12" s="13">
        <v>2024</v>
      </c>
      <c r="E12" s="197">
        <f>E7/5454</f>
        <v>5.6835350201686836</v>
      </c>
      <c r="F12" s="12">
        <v>2030</v>
      </c>
      <c r="G12" s="197">
        <f>G7/6000</f>
        <v>6.1995999999999993</v>
      </c>
      <c r="H12" s="17" t="s">
        <v>471</v>
      </c>
    </row>
    <row r="13" spans="1:8" ht="15.65" customHeight="1" x14ac:dyDescent="0.35">
      <c r="A13" s="372"/>
      <c r="B13" s="18" t="s">
        <v>98</v>
      </c>
      <c r="C13" s="19" t="s">
        <v>99</v>
      </c>
      <c r="D13" s="13">
        <v>2024</v>
      </c>
      <c r="E13" s="19">
        <v>290361</v>
      </c>
      <c r="F13" s="12">
        <v>2030</v>
      </c>
      <c r="G13" s="19">
        <v>300000</v>
      </c>
      <c r="H13" s="20" t="s">
        <v>68</v>
      </c>
    </row>
    <row r="14" spans="1:8" x14ac:dyDescent="0.35">
      <c r="A14" s="21"/>
      <c r="B14" s="22" t="s">
        <v>100</v>
      </c>
      <c r="C14" s="23"/>
      <c r="D14" s="23"/>
      <c r="E14" s="23"/>
      <c r="F14" s="23"/>
      <c r="G14" s="23"/>
      <c r="H14" s="24"/>
    </row>
    <row r="15" spans="1:8" x14ac:dyDescent="0.35">
      <c r="A15" s="360" t="s">
        <v>101</v>
      </c>
      <c r="B15" s="361"/>
      <c r="C15" s="361"/>
      <c r="D15" s="361"/>
      <c r="E15" s="361"/>
      <c r="F15" s="361"/>
      <c r="G15" s="361"/>
      <c r="H15" s="362"/>
    </row>
    <row r="16" spans="1:8" x14ac:dyDescent="0.35">
      <c r="A16" s="373"/>
      <c r="B16" s="68" t="s">
        <v>102</v>
      </c>
      <c r="C16" s="27" t="s">
        <v>77</v>
      </c>
      <c r="D16" s="44">
        <v>2024</v>
      </c>
      <c r="E16" s="44">
        <v>14592</v>
      </c>
      <c r="F16" s="44">
        <v>2030</v>
      </c>
      <c r="G16" s="198">
        <f>E16*1.6</f>
        <v>23347.200000000001</v>
      </c>
      <c r="H16" s="28" t="s">
        <v>472</v>
      </c>
    </row>
    <row r="17" spans="1:8" x14ac:dyDescent="0.35">
      <c r="A17" s="373"/>
      <c r="B17" s="29" t="s">
        <v>104</v>
      </c>
      <c r="C17" s="27" t="s">
        <v>103</v>
      </c>
      <c r="D17" s="44">
        <v>2024</v>
      </c>
      <c r="E17" s="44">
        <v>0</v>
      </c>
      <c r="F17" s="44">
        <v>2030</v>
      </c>
      <c r="G17" s="44">
        <v>0</v>
      </c>
      <c r="H17" s="30" t="s">
        <v>68</v>
      </c>
    </row>
    <row r="18" spans="1:8" x14ac:dyDescent="0.35">
      <c r="A18" s="46" t="s">
        <v>105</v>
      </c>
      <c r="B18" s="57" t="s">
        <v>74</v>
      </c>
      <c r="C18" s="45" t="s">
        <v>77</v>
      </c>
      <c r="D18" s="42">
        <v>2024</v>
      </c>
      <c r="E18" s="199">
        <f>(1165.9+149.6)*0.543</f>
        <v>714.31650000000002</v>
      </c>
      <c r="F18" s="42">
        <v>2030</v>
      </c>
      <c r="G18" s="200">
        <f>E18*1.4</f>
        <v>1000.0431</v>
      </c>
      <c r="H18" s="201" t="s">
        <v>75</v>
      </c>
    </row>
    <row r="19" spans="1:8" x14ac:dyDescent="0.35">
      <c r="A19" s="374" t="s">
        <v>106</v>
      </c>
      <c r="B19" s="58" t="s">
        <v>76</v>
      </c>
      <c r="C19" s="44" t="s">
        <v>77</v>
      </c>
      <c r="D19" s="44">
        <v>2024</v>
      </c>
      <c r="E19" s="44">
        <f>E16</f>
        <v>14592</v>
      </c>
      <c r="F19" s="42">
        <v>2030</v>
      </c>
      <c r="G19" s="198">
        <f>G16</f>
        <v>23347.200000000001</v>
      </c>
      <c r="H19" s="202" t="s">
        <v>473</v>
      </c>
    </row>
    <row r="20" spans="1:8" x14ac:dyDescent="0.35">
      <c r="A20" s="375"/>
      <c r="B20" s="58" t="s">
        <v>107</v>
      </c>
      <c r="C20" s="44" t="s">
        <v>67</v>
      </c>
      <c r="D20" s="44">
        <v>2024</v>
      </c>
      <c r="E20" s="203">
        <v>0.54300000000000004</v>
      </c>
      <c r="F20" s="44">
        <v>2030</v>
      </c>
      <c r="G20" s="203">
        <f>G19/G8</f>
        <v>0.72402500744269138</v>
      </c>
      <c r="H20" s="202" t="s">
        <v>473</v>
      </c>
    </row>
    <row r="21" spans="1:8" x14ac:dyDescent="0.35">
      <c r="A21" s="31"/>
      <c r="B21" s="22" t="s">
        <v>484</v>
      </c>
      <c r="C21" s="24"/>
      <c r="D21" s="23"/>
      <c r="E21" s="23"/>
      <c r="F21" s="23"/>
      <c r="G21" s="23"/>
      <c r="H21" s="24"/>
    </row>
    <row r="22" spans="1:8" ht="15.65" customHeight="1" x14ac:dyDescent="0.35">
      <c r="A22" s="360" t="s">
        <v>108</v>
      </c>
      <c r="B22" s="361"/>
      <c r="C22" s="361"/>
      <c r="D22" s="361"/>
      <c r="E22" s="361"/>
      <c r="F22" s="361"/>
      <c r="G22" s="361"/>
      <c r="H22" s="362"/>
    </row>
    <row r="23" spans="1:8" ht="31" x14ac:dyDescent="0.35">
      <c r="A23" s="363" t="s">
        <v>109</v>
      </c>
      <c r="B23" s="59" t="s">
        <v>110</v>
      </c>
      <c r="C23" s="33" t="s">
        <v>67</v>
      </c>
      <c r="D23" s="215">
        <v>2024</v>
      </c>
      <c r="E23" s="212">
        <v>0.96599999999999997</v>
      </c>
      <c r="F23" s="215">
        <v>2030</v>
      </c>
      <c r="G23" s="204">
        <v>0.98</v>
      </c>
      <c r="H23" s="25" t="s">
        <v>73</v>
      </c>
    </row>
    <row r="24" spans="1:8" x14ac:dyDescent="0.35">
      <c r="A24" s="356"/>
      <c r="B24" s="68" t="s">
        <v>111</v>
      </c>
      <c r="C24" s="27" t="s">
        <v>77</v>
      </c>
      <c r="D24" s="44">
        <v>2024</v>
      </c>
      <c r="E24" s="198">
        <f>1239+3169.5</f>
        <v>4408.5</v>
      </c>
      <c r="F24" s="44">
        <v>2030</v>
      </c>
      <c r="G24" s="198">
        <f>G9/0.85*0.98</f>
        <v>5708.4423529411761</v>
      </c>
      <c r="H24" s="28" t="s">
        <v>73</v>
      </c>
    </row>
    <row r="25" spans="1:8" x14ac:dyDescent="0.35">
      <c r="A25" s="356"/>
      <c r="B25" s="26" t="s">
        <v>112</v>
      </c>
      <c r="C25" s="27" t="s">
        <v>67</v>
      </c>
      <c r="D25" s="44">
        <v>2024</v>
      </c>
      <c r="E25" s="205">
        <v>0.86</v>
      </c>
      <c r="F25" s="44">
        <v>2030</v>
      </c>
      <c r="G25" s="205">
        <v>0.95</v>
      </c>
      <c r="H25" s="28" t="s">
        <v>73</v>
      </c>
    </row>
    <row r="26" spans="1:8" x14ac:dyDescent="0.35">
      <c r="A26" s="356"/>
      <c r="B26" s="29" t="s">
        <v>113</v>
      </c>
      <c r="C26" s="27" t="s">
        <v>67</v>
      </c>
      <c r="D26" s="44">
        <v>2024</v>
      </c>
      <c r="E26" s="213">
        <v>9.6000000000000002E-2</v>
      </c>
      <c r="F26" s="44">
        <v>2030</v>
      </c>
      <c r="G26" s="203">
        <f>7%</f>
        <v>7.0000000000000007E-2</v>
      </c>
      <c r="H26" s="28" t="s">
        <v>73</v>
      </c>
    </row>
    <row r="27" spans="1:8" x14ac:dyDescent="0.35">
      <c r="A27" s="365"/>
      <c r="B27" s="34" t="s">
        <v>114</v>
      </c>
      <c r="C27" s="27" t="s">
        <v>81</v>
      </c>
      <c r="D27" s="44">
        <v>2024</v>
      </c>
      <c r="E27" s="44">
        <v>2</v>
      </c>
      <c r="F27" s="44">
        <v>2030</v>
      </c>
      <c r="G27" s="44">
        <v>2</v>
      </c>
      <c r="H27" s="28" t="s">
        <v>73</v>
      </c>
    </row>
    <row r="28" spans="1:8" x14ac:dyDescent="0.35">
      <c r="A28" s="364"/>
      <c r="B28" s="35" t="s">
        <v>115</v>
      </c>
      <c r="C28" s="27" t="s">
        <v>77</v>
      </c>
      <c r="D28" s="44">
        <v>2024</v>
      </c>
      <c r="E28" s="44">
        <v>0</v>
      </c>
      <c r="F28" s="44">
        <v>2030</v>
      </c>
      <c r="G28" s="44">
        <v>0</v>
      </c>
      <c r="H28" s="28" t="s">
        <v>73</v>
      </c>
    </row>
    <row r="29" spans="1:8" x14ac:dyDescent="0.35">
      <c r="A29" s="363" t="s">
        <v>116</v>
      </c>
      <c r="B29" s="36" t="s">
        <v>117</v>
      </c>
      <c r="C29" s="27" t="s">
        <v>81</v>
      </c>
      <c r="D29" s="44"/>
      <c r="E29" s="44"/>
      <c r="F29" s="44"/>
      <c r="G29" s="44"/>
      <c r="H29" s="28"/>
    </row>
    <row r="30" spans="1:8" x14ac:dyDescent="0.35">
      <c r="A30" s="364"/>
      <c r="B30" s="37" t="s">
        <v>118</v>
      </c>
      <c r="C30" s="27" t="s">
        <v>81</v>
      </c>
      <c r="D30" s="44">
        <v>2024</v>
      </c>
      <c r="E30" s="44">
        <v>303</v>
      </c>
      <c r="F30" s="44">
        <v>2030</v>
      </c>
      <c r="G30" s="44">
        <v>320</v>
      </c>
      <c r="H30" s="28" t="s">
        <v>474</v>
      </c>
    </row>
    <row r="31" spans="1:8" x14ac:dyDescent="0.35">
      <c r="A31" s="21"/>
      <c r="B31" s="22" t="s">
        <v>484</v>
      </c>
      <c r="C31" s="32"/>
      <c r="D31" s="42"/>
      <c r="E31" s="42"/>
      <c r="F31" s="42"/>
      <c r="G31" s="42"/>
      <c r="H31" s="32"/>
    </row>
    <row r="32" spans="1:8" ht="15.65" customHeight="1" x14ac:dyDescent="0.35">
      <c r="A32" s="360" t="s">
        <v>119</v>
      </c>
      <c r="B32" s="361"/>
      <c r="C32" s="361"/>
      <c r="D32" s="361"/>
      <c r="E32" s="361"/>
      <c r="F32" s="361"/>
      <c r="G32" s="361"/>
      <c r="H32" s="362"/>
    </row>
    <row r="33" spans="1:8" x14ac:dyDescent="0.35">
      <c r="A33" s="363" t="s">
        <v>120</v>
      </c>
      <c r="B33" s="60" t="s">
        <v>121</v>
      </c>
      <c r="C33" s="33" t="s">
        <v>122</v>
      </c>
      <c r="D33" s="215">
        <v>2024</v>
      </c>
      <c r="E33" s="206">
        <v>0</v>
      </c>
      <c r="F33" s="215">
        <v>2030</v>
      </c>
      <c r="G33" s="204">
        <v>0.1</v>
      </c>
      <c r="H33" s="25" t="s">
        <v>79</v>
      </c>
    </row>
    <row r="34" spans="1:8" x14ac:dyDescent="0.35">
      <c r="A34" s="356"/>
      <c r="B34" s="60" t="s">
        <v>123</v>
      </c>
      <c r="C34" s="33" t="s">
        <v>122</v>
      </c>
      <c r="D34" s="215">
        <v>2024</v>
      </c>
      <c r="E34" s="206">
        <v>0</v>
      </c>
      <c r="F34" s="215">
        <v>2030</v>
      </c>
      <c r="G34" s="204">
        <v>0.1</v>
      </c>
      <c r="H34" s="25" t="s">
        <v>79</v>
      </c>
    </row>
    <row r="35" spans="1:8" x14ac:dyDescent="0.35">
      <c r="A35" s="356"/>
      <c r="B35" s="38" t="s">
        <v>124</v>
      </c>
      <c r="C35" s="27" t="s">
        <v>81</v>
      </c>
      <c r="D35" s="44">
        <v>2024</v>
      </c>
      <c r="E35" s="44">
        <v>1</v>
      </c>
      <c r="F35" s="44">
        <v>2030</v>
      </c>
      <c r="G35" s="44">
        <v>2</v>
      </c>
      <c r="H35" s="28" t="s">
        <v>68</v>
      </c>
    </row>
    <row r="36" spans="1:8" ht="31" x14ac:dyDescent="0.35">
      <c r="A36" s="356"/>
      <c r="B36" s="38" t="s">
        <v>125</v>
      </c>
      <c r="C36" s="27" t="s">
        <v>67</v>
      </c>
      <c r="D36" s="44">
        <v>2024</v>
      </c>
      <c r="E36" s="205">
        <v>0.33</v>
      </c>
      <c r="F36" s="44">
        <v>2030</v>
      </c>
      <c r="G36" s="205">
        <v>0.5</v>
      </c>
      <c r="H36" s="28" t="s">
        <v>68</v>
      </c>
    </row>
    <row r="37" spans="1:8" x14ac:dyDescent="0.35">
      <c r="A37" s="356"/>
      <c r="B37" s="48" t="s">
        <v>126</v>
      </c>
      <c r="C37" s="49" t="s">
        <v>81</v>
      </c>
      <c r="D37" s="44">
        <v>2024</v>
      </c>
      <c r="E37" s="44">
        <v>59</v>
      </c>
      <c r="F37" s="44">
        <v>2030</v>
      </c>
      <c r="G37" s="44">
        <v>300</v>
      </c>
      <c r="H37" s="50" t="s">
        <v>482</v>
      </c>
    </row>
    <row r="38" spans="1:8" ht="31" x14ac:dyDescent="0.35">
      <c r="A38" s="356"/>
      <c r="B38" s="48" t="s">
        <v>127</v>
      </c>
      <c r="C38" s="49" t="s">
        <v>67</v>
      </c>
      <c r="D38" s="44">
        <v>2024</v>
      </c>
      <c r="E38" s="205">
        <v>0.02</v>
      </c>
      <c r="F38" s="44">
        <v>2030</v>
      </c>
      <c r="G38" s="205">
        <v>0.08</v>
      </c>
      <c r="H38" s="50" t="s">
        <v>482</v>
      </c>
    </row>
    <row r="39" spans="1:8" x14ac:dyDescent="0.35">
      <c r="A39" s="356"/>
      <c r="B39" s="38" t="s">
        <v>128</v>
      </c>
      <c r="C39" s="27" t="s">
        <v>129</v>
      </c>
      <c r="D39" s="44">
        <v>2024</v>
      </c>
      <c r="E39" s="44">
        <v>1</v>
      </c>
      <c r="F39" s="44">
        <v>2030</v>
      </c>
      <c r="G39" s="44">
        <v>2</v>
      </c>
      <c r="H39" s="28" t="s">
        <v>68</v>
      </c>
    </row>
    <row r="40" spans="1:8" x14ac:dyDescent="0.35">
      <c r="A40" s="356"/>
      <c r="B40" s="47" t="s">
        <v>130</v>
      </c>
      <c r="C40" s="27" t="s">
        <v>81</v>
      </c>
      <c r="D40" s="44">
        <v>2024</v>
      </c>
      <c r="E40" s="44">
        <v>0</v>
      </c>
      <c r="F40" s="44">
        <v>2030</v>
      </c>
      <c r="G40" s="44">
        <v>1</v>
      </c>
      <c r="H40" s="28" t="s">
        <v>75</v>
      </c>
    </row>
    <row r="41" spans="1:8" ht="31" x14ac:dyDescent="0.35">
      <c r="A41" s="357" t="s">
        <v>131</v>
      </c>
      <c r="B41" s="64" t="s">
        <v>132</v>
      </c>
      <c r="C41" s="27" t="s">
        <v>77</v>
      </c>
      <c r="D41" s="44">
        <v>2024</v>
      </c>
      <c r="E41" s="44">
        <v>19374</v>
      </c>
      <c r="F41" s="44">
        <v>2030</v>
      </c>
      <c r="G41" s="198">
        <f>E41*0.96</f>
        <v>18599.04</v>
      </c>
      <c r="H41" s="28" t="s">
        <v>483</v>
      </c>
    </row>
    <row r="42" spans="1:8" ht="31" x14ac:dyDescent="0.35">
      <c r="A42" s="365"/>
      <c r="B42" s="65" t="s">
        <v>133</v>
      </c>
      <c r="C42" s="51" t="s">
        <v>67</v>
      </c>
      <c r="D42" s="215">
        <v>2023</v>
      </c>
      <c r="E42" s="214">
        <v>9.2999999999999999E-2</v>
      </c>
      <c r="F42" s="215">
        <v>2030</v>
      </c>
      <c r="G42" s="204">
        <v>0.15</v>
      </c>
      <c r="H42" s="28" t="s">
        <v>483</v>
      </c>
    </row>
    <row r="43" spans="1:8" x14ac:dyDescent="0.35">
      <c r="A43" s="359"/>
      <c r="B43" s="61" t="s">
        <v>134</v>
      </c>
      <c r="C43" s="33" t="s">
        <v>475</v>
      </c>
      <c r="D43" s="215">
        <v>2024</v>
      </c>
      <c r="E43" s="215">
        <f>448+3529</f>
        <v>3977</v>
      </c>
      <c r="F43" s="215">
        <v>2030</v>
      </c>
      <c r="G43" s="207">
        <f>E43*0.8</f>
        <v>3181.6000000000004</v>
      </c>
      <c r="H43" s="25" t="s">
        <v>75</v>
      </c>
    </row>
    <row r="44" spans="1:8" x14ac:dyDescent="0.35">
      <c r="A44" s="357" t="s">
        <v>135</v>
      </c>
      <c r="B44" s="62" t="s">
        <v>136</v>
      </c>
      <c r="C44" s="33" t="s">
        <v>67</v>
      </c>
      <c r="D44" s="215">
        <v>2024</v>
      </c>
      <c r="E44" s="208">
        <v>0.2</v>
      </c>
      <c r="F44" s="215">
        <v>2030</v>
      </c>
      <c r="G44" s="208">
        <v>0.25</v>
      </c>
      <c r="H44" s="25" t="s">
        <v>68</v>
      </c>
    </row>
    <row r="45" spans="1:8" x14ac:dyDescent="0.35">
      <c r="A45" s="358"/>
      <c r="B45" s="63" t="s">
        <v>137</v>
      </c>
      <c r="C45" s="51" t="s">
        <v>67</v>
      </c>
      <c r="D45" s="215">
        <v>2024</v>
      </c>
      <c r="E45" s="208">
        <v>0.2</v>
      </c>
      <c r="F45" s="215">
        <v>2030</v>
      </c>
      <c r="G45" s="208">
        <v>0.25</v>
      </c>
      <c r="H45" s="52" t="s">
        <v>68</v>
      </c>
    </row>
    <row r="46" spans="1:8" x14ac:dyDescent="0.35">
      <c r="A46" s="359"/>
      <c r="B46" s="39" t="s">
        <v>138</v>
      </c>
      <c r="C46" s="27" t="s">
        <v>139</v>
      </c>
      <c r="D46" s="44"/>
      <c r="E46" s="44"/>
      <c r="F46" s="44"/>
      <c r="G46" s="44"/>
      <c r="H46" s="28" t="s">
        <v>68</v>
      </c>
    </row>
    <row r="47" spans="1:8" x14ac:dyDescent="0.35">
      <c r="A47" s="21"/>
      <c r="B47" s="22" t="s">
        <v>484</v>
      </c>
      <c r="C47" s="32"/>
      <c r="D47" s="42"/>
      <c r="E47" s="42"/>
      <c r="F47" s="42"/>
      <c r="G47" s="42"/>
      <c r="H47" s="32"/>
    </row>
    <row r="48" spans="1:8" ht="15.65" customHeight="1" x14ac:dyDescent="0.35">
      <c r="A48" s="360" t="s">
        <v>140</v>
      </c>
      <c r="B48" s="361"/>
      <c r="C48" s="361"/>
      <c r="D48" s="361"/>
      <c r="E48" s="361"/>
      <c r="F48" s="361"/>
      <c r="G48" s="361"/>
      <c r="H48" s="362"/>
    </row>
    <row r="49" spans="1:9" x14ac:dyDescent="0.35">
      <c r="A49" s="356" t="s">
        <v>141</v>
      </c>
      <c r="B49" s="66" t="s">
        <v>78</v>
      </c>
      <c r="C49" s="40" t="s">
        <v>67</v>
      </c>
      <c r="D49" s="217">
        <v>2024</v>
      </c>
      <c r="E49" s="209">
        <f>E50/22708</f>
        <v>0.18519904879337679</v>
      </c>
      <c r="F49" s="217">
        <v>2030</v>
      </c>
      <c r="G49" s="209">
        <f>G50/22708</f>
        <v>0.37039809758675357</v>
      </c>
      <c r="H49" s="41" t="s">
        <v>476</v>
      </c>
    </row>
    <row r="50" spans="1:9" ht="17.5" x14ac:dyDescent="0.35">
      <c r="A50" s="356"/>
      <c r="B50" s="26" t="s">
        <v>142</v>
      </c>
      <c r="C50" s="27" t="s">
        <v>143</v>
      </c>
      <c r="D50" s="44">
        <v>2024</v>
      </c>
      <c r="E50" s="198">
        <f>322.7+3882.8</f>
        <v>4205.5</v>
      </c>
      <c r="F50" s="44">
        <v>2030</v>
      </c>
      <c r="G50" s="44">
        <f>E50*2</f>
        <v>8411</v>
      </c>
      <c r="H50" s="28" t="s">
        <v>68</v>
      </c>
    </row>
    <row r="51" spans="1:9" x14ac:dyDescent="0.35">
      <c r="A51" s="356"/>
      <c r="B51" s="26" t="s">
        <v>144</v>
      </c>
      <c r="C51" s="27" t="s">
        <v>77</v>
      </c>
      <c r="D51" s="44">
        <v>2024</v>
      </c>
      <c r="E51" s="44">
        <v>1165</v>
      </c>
      <c r="F51" s="44">
        <v>2030</v>
      </c>
      <c r="G51" s="198">
        <f>E51*0.9</f>
        <v>1048.5</v>
      </c>
      <c r="H51" s="28" t="s">
        <v>145</v>
      </c>
    </row>
    <row r="52" spans="1:9" x14ac:dyDescent="0.35">
      <c r="A52" s="356"/>
      <c r="B52" s="29" t="s">
        <v>146</v>
      </c>
      <c r="C52" s="27" t="s">
        <v>77</v>
      </c>
      <c r="D52" s="44">
        <v>2024</v>
      </c>
      <c r="E52" s="44">
        <f>785+975</f>
        <v>1760</v>
      </c>
      <c r="F52" s="44">
        <v>2030</v>
      </c>
      <c r="G52" s="198">
        <f>E52*0.9</f>
        <v>1584</v>
      </c>
      <c r="H52" s="28" t="s">
        <v>73</v>
      </c>
    </row>
    <row r="53" spans="1:9" x14ac:dyDescent="0.35">
      <c r="A53" s="363" t="s">
        <v>147</v>
      </c>
      <c r="B53" s="69" t="s">
        <v>477</v>
      </c>
      <c r="C53" s="49" t="s">
        <v>67</v>
      </c>
      <c r="D53" s="218">
        <v>2024</v>
      </c>
      <c r="E53" s="210">
        <v>0.13</v>
      </c>
      <c r="F53" s="218">
        <v>2030</v>
      </c>
      <c r="G53" s="210">
        <v>0.25</v>
      </c>
      <c r="H53" s="50" t="s">
        <v>148</v>
      </c>
      <c r="I53" s="67"/>
    </row>
    <row r="54" spans="1:9" x14ac:dyDescent="0.35">
      <c r="A54" s="356"/>
      <c r="B54" s="36" t="s">
        <v>149</v>
      </c>
      <c r="C54" s="27" t="s">
        <v>478</v>
      </c>
      <c r="D54" s="44">
        <v>2024</v>
      </c>
      <c r="E54" s="44">
        <f>17+21+35</f>
        <v>73</v>
      </c>
      <c r="F54" s="44">
        <v>2030</v>
      </c>
      <c r="G54" s="44">
        <v>83</v>
      </c>
      <c r="H54" s="28" t="s">
        <v>148</v>
      </c>
    </row>
    <row r="55" spans="1:9" x14ac:dyDescent="0.35">
      <c r="A55" s="356"/>
      <c r="B55" s="26" t="s">
        <v>479</v>
      </c>
      <c r="C55" s="27" t="s">
        <v>81</v>
      </c>
      <c r="D55" s="44">
        <v>2024</v>
      </c>
      <c r="E55" s="44">
        <f>83+138+105</f>
        <v>326</v>
      </c>
      <c r="F55" s="44">
        <v>2030</v>
      </c>
      <c r="G55" s="44">
        <v>375</v>
      </c>
      <c r="H55" s="28" t="s">
        <v>148</v>
      </c>
    </row>
    <row r="56" spans="1:9" x14ac:dyDescent="0.35">
      <c r="A56" s="364"/>
      <c r="B56" s="37" t="s">
        <v>150</v>
      </c>
      <c r="C56" s="27" t="s">
        <v>81</v>
      </c>
      <c r="D56" s="44">
        <v>2024</v>
      </c>
      <c r="E56" s="44">
        <v>7</v>
      </c>
      <c r="F56" s="44">
        <v>2030</v>
      </c>
      <c r="G56" s="44">
        <v>10</v>
      </c>
      <c r="H56" s="28" t="s">
        <v>148</v>
      </c>
    </row>
    <row r="57" spans="1:9" x14ac:dyDescent="0.35">
      <c r="A57" s="21"/>
      <c r="B57" s="69" t="s">
        <v>480</v>
      </c>
      <c r="C57" s="42" t="s">
        <v>67</v>
      </c>
      <c r="D57" s="42">
        <v>2024</v>
      </c>
      <c r="E57" s="211">
        <v>0.7</v>
      </c>
      <c r="F57" s="42">
        <v>2030</v>
      </c>
      <c r="G57" s="211">
        <v>0.75</v>
      </c>
      <c r="H57" s="32" t="s">
        <v>481</v>
      </c>
    </row>
    <row r="58" spans="1:9" ht="15.65" customHeight="1" x14ac:dyDescent="0.35">
      <c r="A58" s="360" t="s">
        <v>151</v>
      </c>
      <c r="B58" s="361"/>
      <c r="C58" s="361"/>
      <c r="D58" s="361"/>
      <c r="E58" s="361"/>
      <c r="F58" s="361"/>
      <c r="G58" s="361"/>
      <c r="H58" s="362"/>
    </row>
    <row r="59" spans="1:9" x14ac:dyDescent="0.35">
      <c r="A59" s="356"/>
      <c r="B59" s="68" t="s">
        <v>152</v>
      </c>
      <c r="C59" s="27" t="s">
        <v>77</v>
      </c>
      <c r="D59" s="44">
        <v>2024</v>
      </c>
      <c r="E59" s="44">
        <v>149.6</v>
      </c>
      <c r="F59" s="44">
        <v>2030</v>
      </c>
      <c r="G59" s="44">
        <f>E59</f>
        <v>149.6</v>
      </c>
      <c r="H59" s="28" t="s">
        <v>68</v>
      </c>
    </row>
    <row r="60" spans="1:9" x14ac:dyDescent="0.35">
      <c r="A60" s="356"/>
      <c r="B60" s="68" t="s">
        <v>153</v>
      </c>
      <c r="C60" s="27" t="s">
        <v>67</v>
      </c>
      <c r="D60" s="44">
        <v>2024</v>
      </c>
      <c r="E60" s="216">
        <v>1</v>
      </c>
      <c r="F60" s="44">
        <v>2030</v>
      </c>
      <c r="G60" s="205">
        <v>1</v>
      </c>
      <c r="H60" s="28" t="s">
        <v>68</v>
      </c>
    </row>
    <row r="61" spans="1:9" x14ac:dyDescent="0.35">
      <c r="A61" s="28"/>
      <c r="B61" s="43" t="s">
        <v>484</v>
      </c>
      <c r="C61" s="44"/>
      <c r="D61" s="44"/>
      <c r="E61" s="44"/>
      <c r="F61" s="44"/>
      <c r="G61" s="44"/>
      <c r="H61" s="28"/>
    </row>
  </sheetData>
  <mergeCells count="18">
    <mergeCell ref="A41:A43"/>
    <mergeCell ref="A2:G2"/>
    <mergeCell ref="A6:H6"/>
    <mergeCell ref="A7:A13"/>
    <mergeCell ref="A15:H15"/>
    <mergeCell ref="A16:A17"/>
    <mergeCell ref="A19:A20"/>
    <mergeCell ref="A22:H22"/>
    <mergeCell ref="A23:A28"/>
    <mergeCell ref="A29:A30"/>
    <mergeCell ref="A32:H32"/>
    <mergeCell ref="A33:A40"/>
    <mergeCell ref="A59:A60"/>
    <mergeCell ref="A44:A46"/>
    <mergeCell ref="A48:H48"/>
    <mergeCell ref="A49:A52"/>
    <mergeCell ref="A53:A56"/>
    <mergeCell ref="A58:H58"/>
  </mergeCells>
  <hyperlinks>
    <hyperlink ref="A3" r:id="rId1" display="https://www.mkm.ee/sites/default/files/kov_energiasaastu_analuus.zip" xr:uid="{93337787-0699-44A9-A5DD-8EAD55BDC760}"/>
  </hyperlinks>
  <pageMargins left="0.7" right="0.7" top="0.75" bottom="0.75" header="0.3" footer="0.3"/>
  <pageSetup paperSize="8" scale="67"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60F45-A568-446F-87C3-2D596E3717B3}">
  <sheetPr>
    <tabColor theme="2"/>
  </sheetPr>
  <dimension ref="A1:K37"/>
  <sheetViews>
    <sheetView zoomScaleNormal="100" workbookViewId="0">
      <pane xSplit="1" ySplit="3" topLeftCell="B35" activePane="bottomRight" state="frozen"/>
      <selection pane="topRight" activeCell="B1" sqref="B1"/>
      <selection pane="bottomLeft" activeCell="A4" sqref="A4"/>
      <selection pane="bottomRight" activeCell="I33" sqref="I33"/>
    </sheetView>
  </sheetViews>
  <sheetFormatPr defaultColWidth="8.7265625" defaultRowHeight="14.5" x14ac:dyDescent="0.35"/>
  <cols>
    <col min="1" max="1" width="50.54296875" style="186" customWidth="1"/>
    <col min="2" max="2" width="8.7265625" style="149"/>
    <col min="3" max="3" width="7.453125" style="149" customWidth="1"/>
    <col min="4" max="4" width="21.26953125" style="149" customWidth="1"/>
    <col min="5" max="5" width="50" style="149" customWidth="1"/>
    <col min="6" max="6" width="24.7265625" style="174" customWidth="1"/>
    <col min="7" max="7" width="62.7265625" style="174" customWidth="1"/>
    <col min="8" max="8" width="18.08984375" style="149" customWidth="1"/>
    <col min="9" max="9" width="56.26953125" style="174" customWidth="1"/>
    <col min="10" max="10" width="29.26953125" style="174" customWidth="1"/>
    <col min="11" max="11" width="21" style="149" customWidth="1"/>
    <col min="12" max="16384" width="8.7265625" style="149"/>
  </cols>
  <sheetData>
    <row r="1" spans="1:11" x14ac:dyDescent="0.35">
      <c r="A1" s="173" t="s">
        <v>13</v>
      </c>
      <c r="B1" s="78"/>
    </row>
    <row r="2" spans="1:11" ht="24.75" customHeight="1" x14ac:dyDescent="0.35">
      <c r="A2" s="175" t="s">
        <v>2</v>
      </c>
      <c r="B2" s="176"/>
      <c r="C2" s="176"/>
      <c r="D2" s="176"/>
      <c r="E2" s="176"/>
      <c r="F2" s="176"/>
      <c r="G2" s="176"/>
      <c r="H2" s="176"/>
      <c r="I2" s="176"/>
      <c r="J2" s="176"/>
      <c r="K2" s="176"/>
    </row>
    <row r="3" spans="1:11" s="180" customFormat="1" ht="29" x14ac:dyDescent="0.35">
      <c r="A3" s="177" t="s">
        <v>14</v>
      </c>
      <c r="B3" s="133" t="s">
        <v>15</v>
      </c>
      <c r="C3" s="133" t="s">
        <v>16</v>
      </c>
      <c r="D3" s="177" t="s">
        <v>17</v>
      </c>
      <c r="E3" s="177" t="s">
        <v>18</v>
      </c>
      <c r="F3" s="177" t="s">
        <v>19</v>
      </c>
      <c r="G3" s="177" t="s">
        <v>20</v>
      </c>
      <c r="H3" s="177" t="s">
        <v>21</v>
      </c>
      <c r="I3" s="177" t="s">
        <v>22</v>
      </c>
      <c r="J3" s="178" t="s">
        <v>23</v>
      </c>
      <c r="K3" s="179" t="s">
        <v>24</v>
      </c>
    </row>
    <row r="4" spans="1:11" s="172" customFormat="1" ht="31.15" customHeight="1" x14ac:dyDescent="0.35">
      <c r="A4" s="239" t="s">
        <v>25</v>
      </c>
      <c r="B4" s="240" t="s">
        <v>26</v>
      </c>
      <c r="C4" s="240"/>
      <c r="D4" s="241"/>
      <c r="E4" s="245"/>
      <c r="F4" s="161" t="s">
        <v>356</v>
      </c>
      <c r="G4" s="225" t="s">
        <v>364</v>
      </c>
      <c r="H4" s="168" t="s">
        <v>352</v>
      </c>
      <c r="I4" s="167" t="s">
        <v>365</v>
      </c>
      <c r="J4" s="167" t="s">
        <v>230</v>
      </c>
      <c r="K4" s="181"/>
    </row>
    <row r="5" spans="1:11" s="172" customFormat="1" ht="33" customHeight="1" x14ac:dyDescent="0.35">
      <c r="A5" s="268" t="s">
        <v>171</v>
      </c>
      <c r="B5" s="270" t="s">
        <v>26</v>
      </c>
      <c r="C5" s="270"/>
      <c r="D5" s="282"/>
      <c r="E5" s="277" t="s">
        <v>418</v>
      </c>
      <c r="F5" s="266" t="s">
        <v>227</v>
      </c>
      <c r="G5" s="225" t="s">
        <v>366</v>
      </c>
      <c r="H5" s="168" t="s">
        <v>352</v>
      </c>
      <c r="I5" s="167" t="s">
        <v>367</v>
      </c>
      <c r="J5" s="167" t="s">
        <v>230</v>
      </c>
      <c r="K5" s="153"/>
    </row>
    <row r="6" spans="1:11" s="172" customFormat="1" ht="35.25" customHeight="1" x14ac:dyDescent="0.35">
      <c r="A6" s="269"/>
      <c r="B6" s="271"/>
      <c r="C6" s="271"/>
      <c r="D6" s="283"/>
      <c r="E6" s="279"/>
      <c r="F6" s="267"/>
      <c r="G6" s="225" t="s">
        <v>368</v>
      </c>
      <c r="H6" s="168" t="s">
        <v>352</v>
      </c>
      <c r="I6" s="167" t="s">
        <v>369</v>
      </c>
      <c r="J6" s="167" t="s">
        <v>230</v>
      </c>
      <c r="K6" s="153"/>
    </row>
    <row r="7" spans="1:11" s="172" customFormat="1" ht="67.5" customHeight="1" x14ac:dyDescent="0.35">
      <c r="A7" s="268" t="s">
        <v>27</v>
      </c>
      <c r="B7" s="270" t="s">
        <v>26</v>
      </c>
      <c r="C7" s="270"/>
      <c r="D7" s="266"/>
      <c r="E7" s="266" t="s">
        <v>370</v>
      </c>
      <c r="F7" s="266" t="s">
        <v>371</v>
      </c>
      <c r="G7" s="224" t="s">
        <v>551</v>
      </c>
      <c r="H7" s="153" t="s">
        <v>355</v>
      </c>
      <c r="I7" s="167" t="s">
        <v>356</v>
      </c>
      <c r="J7" s="167" t="s">
        <v>356</v>
      </c>
      <c r="K7" s="153"/>
    </row>
    <row r="8" spans="1:11" s="172" customFormat="1" ht="67.5" customHeight="1" x14ac:dyDescent="0.35">
      <c r="A8" s="276"/>
      <c r="B8" s="272"/>
      <c r="C8" s="272"/>
      <c r="D8" s="275"/>
      <c r="E8" s="275"/>
      <c r="F8" s="275"/>
      <c r="G8" s="224" t="s">
        <v>573</v>
      </c>
      <c r="H8" s="376" t="s">
        <v>352</v>
      </c>
      <c r="I8" s="377" t="s">
        <v>574</v>
      </c>
      <c r="J8" s="377" t="s">
        <v>575</v>
      </c>
      <c r="K8" s="153"/>
    </row>
    <row r="9" spans="1:11" s="172" customFormat="1" ht="64.5" customHeight="1" x14ac:dyDescent="0.35">
      <c r="A9" s="276"/>
      <c r="B9" s="272"/>
      <c r="C9" s="272"/>
      <c r="D9" s="275"/>
      <c r="E9" s="275"/>
      <c r="F9" s="275"/>
      <c r="G9" s="242" t="s">
        <v>496</v>
      </c>
      <c r="H9" s="153">
        <v>2030</v>
      </c>
      <c r="I9" s="244" t="s">
        <v>497</v>
      </c>
      <c r="J9" s="167" t="s">
        <v>230</v>
      </c>
      <c r="K9" s="153"/>
    </row>
    <row r="10" spans="1:11" s="172" customFormat="1" ht="51" customHeight="1" x14ac:dyDescent="0.35">
      <c r="A10" s="182"/>
      <c r="B10" s="272"/>
      <c r="C10" s="272"/>
      <c r="D10" s="275"/>
      <c r="E10" s="275"/>
      <c r="F10" s="275"/>
      <c r="G10" s="224" t="s">
        <v>372</v>
      </c>
      <c r="H10" s="280" t="s">
        <v>352</v>
      </c>
      <c r="I10" s="152" t="s">
        <v>373</v>
      </c>
      <c r="J10" s="167" t="s">
        <v>230</v>
      </c>
      <c r="K10" s="153"/>
    </row>
    <row r="11" spans="1:11" s="172" customFormat="1" ht="34.5" customHeight="1" x14ac:dyDescent="0.35">
      <c r="A11" s="182"/>
      <c r="B11" s="271"/>
      <c r="C11" s="271"/>
      <c r="D11" s="267"/>
      <c r="E11" s="267"/>
      <c r="F11" s="267"/>
      <c r="G11" s="242" t="s">
        <v>498</v>
      </c>
      <c r="H11" s="281"/>
      <c r="I11" s="152" t="s">
        <v>374</v>
      </c>
      <c r="J11" s="378" t="s">
        <v>576</v>
      </c>
      <c r="K11" s="153"/>
    </row>
    <row r="12" spans="1:11" s="172" customFormat="1" ht="48" customHeight="1" x14ac:dyDescent="0.35">
      <c r="A12" s="268" t="s">
        <v>183</v>
      </c>
      <c r="B12" s="270" t="s">
        <v>26</v>
      </c>
      <c r="C12" s="270"/>
      <c r="D12" s="266"/>
      <c r="E12" s="266" t="s">
        <v>375</v>
      </c>
      <c r="F12" s="266" t="s">
        <v>376</v>
      </c>
      <c r="G12" s="225" t="s">
        <v>377</v>
      </c>
      <c r="H12" s="162" t="s">
        <v>355</v>
      </c>
      <c r="I12" s="163" t="s">
        <v>356</v>
      </c>
      <c r="J12" s="163" t="s">
        <v>356</v>
      </c>
      <c r="K12" s="153"/>
    </row>
    <row r="13" spans="1:11" s="172" customFormat="1" ht="48" customHeight="1" x14ac:dyDescent="0.35">
      <c r="A13" s="276"/>
      <c r="B13" s="272"/>
      <c r="C13" s="272"/>
      <c r="D13" s="275"/>
      <c r="E13" s="275"/>
      <c r="F13" s="275"/>
      <c r="G13" s="243" t="s">
        <v>552</v>
      </c>
      <c r="H13" s="222" t="s">
        <v>553</v>
      </c>
      <c r="I13" s="223" t="s">
        <v>554</v>
      </c>
      <c r="J13" s="152" t="s">
        <v>230</v>
      </c>
      <c r="K13" s="153"/>
    </row>
    <row r="14" spans="1:11" s="172" customFormat="1" ht="51.75" customHeight="1" x14ac:dyDescent="0.35">
      <c r="A14" s="276"/>
      <c r="B14" s="272"/>
      <c r="C14" s="271"/>
      <c r="D14" s="267"/>
      <c r="E14" s="275"/>
      <c r="F14" s="275"/>
      <c r="G14" s="227" t="s">
        <v>378</v>
      </c>
      <c r="H14" s="162" t="s">
        <v>352</v>
      </c>
      <c r="I14" s="152" t="s">
        <v>379</v>
      </c>
      <c r="J14" s="152" t="s">
        <v>230</v>
      </c>
      <c r="K14" s="153"/>
    </row>
    <row r="15" spans="1:11" s="172" customFormat="1" ht="37.5" customHeight="1" x14ac:dyDescent="0.35">
      <c r="A15" s="268" t="s">
        <v>28</v>
      </c>
      <c r="B15" s="270" t="s">
        <v>26</v>
      </c>
      <c r="C15" s="270"/>
      <c r="D15" s="266"/>
      <c r="E15" s="277" t="s">
        <v>380</v>
      </c>
      <c r="F15" s="266" t="s">
        <v>381</v>
      </c>
      <c r="G15" s="226" t="s">
        <v>382</v>
      </c>
      <c r="H15" s="162" t="s">
        <v>355</v>
      </c>
      <c r="I15" s="163" t="s">
        <v>356</v>
      </c>
      <c r="J15" s="163" t="s">
        <v>356</v>
      </c>
      <c r="K15" s="153" t="s">
        <v>356</v>
      </c>
    </row>
    <row r="16" spans="1:11" s="172" customFormat="1" ht="45.75" customHeight="1" x14ac:dyDescent="0.35">
      <c r="A16" s="276"/>
      <c r="B16" s="272"/>
      <c r="C16" s="272"/>
      <c r="D16" s="275"/>
      <c r="E16" s="278"/>
      <c r="F16" s="275"/>
      <c r="G16" s="226" t="s">
        <v>383</v>
      </c>
      <c r="H16" s="162" t="s">
        <v>352</v>
      </c>
      <c r="I16" s="247" t="s">
        <v>384</v>
      </c>
      <c r="J16" s="152" t="s">
        <v>230</v>
      </c>
      <c r="K16" s="153"/>
    </row>
    <row r="17" spans="1:11" s="172" customFormat="1" ht="65.25" customHeight="1" x14ac:dyDescent="0.35">
      <c r="A17" s="276"/>
      <c r="B17" s="272"/>
      <c r="C17" s="272"/>
      <c r="D17" s="275"/>
      <c r="E17" s="278"/>
      <c r="F17" s="275"/>
      <c r="G17" s="226" t="s">
        <v>385</v>
      </c>
      <c r="H17" s="162" t="s">
        <v>352</v>
      </c>
      <c r="I17" s="247" t="s">
        <v>386</v>
      </c>
      <c r="J17" s="152" t="s">
        <v>387</v>
      </c>
      <c r="K17" s="153"/>
    </row>
    <row r="18" spans="1:11" s="172" customFormat="1" ht="70.5" customHeight="1" x14ac:dyDescent="0.35">
      <c r="A18" s="276"/>
      <c r="B18" s="272"/>
      <c r="C18" s="272"/>
      <c r="D18" s="267"/>
      <c r="E18" s="279"/>
      <c r="F18" s="267"/>
      <c r="G18" s="242" t="s">
        <v>499</v>
      </c>
      <c r="H18" s="162">
        <v>2030</v>
      </c>
      <c r="I18" s="379" t="s">
        <v>577</v>
      </c>
      <c r="J18" s="152" t="s">
        <v>388</v>
      </c>
      <c r="K18" s="153"/>
    </row>
    <row r="19" spans="1:11" s="172" customFormat="1" ht="52.5" customHeight="1" x14ac:dyDescent="0.35">
      <c r="A19" s="268" t="s">
        <v>172</v>
      </c>
      <c r="B19" s="270" t="s">
        <v>26</v>
      </c>
      <c r="C19" s="270"/>
      <c r="D19" s="266"/>
      <c r="E19" s="277" t="s">
        <v>417</v>
      </c>
      <c r="F19" s="266" t="s">
        <v>356</v>
      </c>
      <c r="G19" s="228" t="s">
        <v>389</v>
      </c>
      <c r="H19" s="162">
        <v>2030</v>
      </c>
      <c r="I19" s="163" t="s">
        <v>325</v>
      </c>
      <c r="J19" s="163" t="s">
        <v>230</v>
      </c>
      <c r="K19" s="153"/>
    </row>
    <row r="20" spans="1:11" s="172" customFormat="1" ht="43.5" customHeight="1" x14ac:dyDescent="0.35">
      <c r="A20" s="276"/>
      <c r="B20" s="272"/>
      <c r="C20" s="272"/>
      <c r="D20" s="275"/>
      <c r="E20" s="278"/>
      <c r="F20" s="275"/>
      <c r="G20" s="224" t="s">
        <v>326</v>
      </c>
      <c r="H20" s="162" t="s">
        <v>352</v>
      </c>
      <c r="I20" s="163" t="s">
        <v>327</v>
      </c>
      <c r="J20" s="163" t="s">
        <v>230</v>
      </c>
      <c r="K20" s="153"/>
    </row>
    <row r="21" spans="1:11" s="172" customFormat="1" ht="53.25" customHeight="1" x14ac:dyDescent="0.35">
      <c r="A21" s="276"/>
      <c r="B21" s="271"/>
      <c r="C21" s="271"/>
      <c r="D21" s="267"/>
      <c r="E21" s="279"/>
      <c r="F21" s="267"/>
      <c r="G21" s="224" t="s">
        <v>328</v>
      </c>
      <c r="H21" s="162" t="s">
        <v>352</v>
      </c>
      <c r="I21" s="163" t="s">
        <v>329</v>
      </c>
      <c r="J21" s="163" t="s">
        <v>230</v>
      </c>
      <c r="K21" s="153"/>
    </row>
    <row r="22" spans="1:11" s="172" customFormat="1" ht="48.75" customHeight="1" x14ac:dyDescent="0.35">
      <c r="A22" s="268" t="s">
        <v>173</v>
      </c>
      <c r="B22" s="270" t="s">
        <v>26</v>
      </c>
      <c r="C22" s="263"/>
      <c r="D22" s="260"/>
      <c r="E22" s="264" t="s">
        <v>390</v>
      </c>
      <c r="F22" s="260" t="s">
        <v>359</v>
      </c>
      <c r="G22" s="242" t="s">
        <v>500</v>
      </c>
      <c r="H22" s="153">
        <v>2030</v>
      </c>
      <c r="I22" s="246"/>
      <c r="J22" s="163" t="s">
        <v>230</v>
      </c>
      <c r="K22" s="153"/>
    </row>
    <row r="23" spans="1:11" s="172" customFormat="1" ht="51" customHeight="1" x14ac:dyDescent="0.35">
      <c r="A23" s="276"/>
      <c r="B23" s="272"/>
      <c r="C23" s="263"/>
      <c r="D23" s="260"/>
      <c r="E23" s="264"/>
      <c r="F23" s="260"/>
      <c r="G23" s="242" t="s">
        <v>501</v>
      </c>
      <c r="H23" s="153" t="s">
        <v>352</v>
      </c>
      <c r="I23" s="246"/>
      <c r="J23" s="163" t="s">
        <v>230</v>
      </c>
      <c r="K23" s="153"/>
    </row>
    <row r="24" spans="1:11" s="172" customFormat="1" ht="62.25" customHeight="1" x14ac:dyDescent="0.35">
      <c r="A24" s="276"/>
      <c r="B24" s="272"/>
      <c r="C24" s="263"/>
      <c r="D24" s="260"/>
      <c r="E24" s="264"/>
      <c r="F24" s="260"/>
      <c r="G24" s="224" t="s">
        <v>391</v>
      </c>
      <c r="H24" s="153" t="s">
        <v>352</v>
      </c>
      <c r="I24" s="246" t="s">
        <v>392</v>
      </c>
      <c r="J24" s="163" t="s">
        <v>230</v>
      </c>
      <c r="K24" s="153"/>
    </row>
    <row r="25" spans="1:11" s="172" customFormat="1" ht="45.75" customHeight="1" x14ac:dyDescent="0.35">
      <c r="A25" s="183" t="s">
        <v>29</v>
      </c>
      <c r="B25" s="270" t="s">
        <v>26</v>
      </c>
      <c r="C25" s="272"/>
      <c r="D25" s="273"/>
      <c r="E25" s="275" t="s">
        <v>375</v>
      </c>
      <c r="F25" s="275" t="s">
        <v>376</v>
      </c>
      <c r="G25" s="225" t="s">
        <v>393</v>
      </c>
      <c r="H25" s="184" t="s">
        <v>355</v>
      </c>
      <c r="I25" s="167" t="s">
        <v>356</v>
      </c>
      <c r="J25" s="167" t="s">
        <v>356</v>
      </c>
      <c r="K25" s="181" t="s">
        <v>356</v>
      </c>
    </row>
    <row r="26" spans="1:11" s="172" customFormat="1" ht="45.75" customHeight="1" x14ac:dyDescent="0.35">
      <c r="A26" s="185"/>
      <c r="B26" s="272"/>
      <c r="C26" s="272"/>
      <c r="D26" s="273"/>
      <c r="E26" s="275"/>
      <c r="F26" s="275"/>
      <c r="G26" s="243" t="s">
        <v>504</v>
      </c>
      <c r="H26" s="184" t="s">
        <v>352</v>
      </c>
      <c r="I26" s="167" t="s">
        <v>394</v>
      </c>
      <c r="J26" s="163" t="s">
        <v>230</v>
      </c>
      <c r="K26" s="181"/>
    </row>
    <row r="27" spans="1:11" s="172" customFormat="1" ht="45.75" customHeight="1" x14ac:dyDescent="0.35">
      <c r="A27" s="185"/>
      <c r="B27" s="272"/>
      <c r="C27" s="272"/>
      <c r="D27" s="273"/>
      <c r="E27" s="275"/>
      <c r="F27" s="275"/>
      <c r="G27" s="225" t="s">
        <v>364</v>
      </c>
      <c r="H27" s="184" t="s">
        <v>352</v>
      </c>
      <c r="I27" s="167" t="s">
        <v>365</v>
      </c>
      <c r="J27" s="163" t="s">
        <v>230</v>
      </c>
      <c r="K27" s="181"/>
    </row>
    <row r="28" spans="1:11" s="172" customFormat="1" ht="69.75" customHeight="1" x14ac:dyDescent="0.35">
      <c r="A28" s="185"/>
      <c r="B28" s="271"/>
      <c r="C28" s="271"/>
      <c r="D28" s="274"/>
      <c r="E28" s="267"/>
      <c r="F28" s="267"/>
      <c r="G28" s="225" t="s">
        <v>395</v>
      </c>
      <c r="H28" s="162" t="s">
        <v>352</v>
      </c>
      <c r="I28" s="163" t="s">
        <v>396</v>
      </c>
      <c r="J28" s="163" t="s">
        <v>230</v>
      </c>
      <c r="K28" s="153"/>
    </row>
    <row r="29" spans="1:11" s="172" customFormat="1" ht="47.25" customHeight="1" x14ac:dyDescent="0.35">
      <c r="A29" s="268" t="s">
        <v>30</v>
      </c>
      <c r="B29" s="270" t="s">
        <v>26</v>
      </c>
      <c r="C29" s="270"/>
      <c r="D29" s="266"/>
      <c r="E29" s="266" t="s">
        <v>397</v>
      </c>
      <c r="F29" s="266" t="s">
        <v>398</v>
      </c>
      <c r="G29" s="242" t="s">
        <v>502</v>
      </c>
      <c r="H29" s="153">
        <v>2030</v>
      </c>
      <c r="I29" s="380" t="s">
        <v>578</v>
      </c>
      <c r="J29" s="163" t="s">
        <v>230</v>
      </c>
      <c r="K29" s="153"/>
    </row>
    <row r="30" spans="1:11" s="172" customFormat="1" ht="31.15" customHeight="1" x14ac:dyDescent="0.35">
      <c r="A30" s="269"/>
      <c r="B30" s="271"/>
      <c r="C30" s="271"/>
      <c r="D30" s="267"/>
      <c r="E30" s="267"/>
      <c r="F30" s="267"/>
      <c r="G30" s="224" t="s">
        <v>400</v>
      </c>
      <c r="H30" s="153">
        <v>2050</v>
      </c>
      <c r="I30" s="381" t="s">
        <v>579</v>
      </c>
      <c r="J30" s="163" t="s">
        <v>230</v>
      </c>
      <c r="K30" s="153"/>
    </row>
    <row r="31" spans="1:11" s="172" customFormat="1" ht="63.75" customHeight="1" x14ac:dyDescent="0.35">
      <c r="A31" s="268" t="s">
        <v>164</v>
      </c>
      <c r="B31" s="270" t="s">
        <v>26</v>
      </c>
      <c r="C31" s="270"/>
      <c r="D31" s="266"/>
      <c r="E31" s="266" t="s">
        <v>401</v>
      </c>
      <c r="F31" s="266" t="s">
        <v>402</v>
      </c>
      <c r="G31" s="225" t="s">
        <v>403</v>
      </c>
      <c r="H31" s="162" t="s">
        <v>355</v>
      </c>
      <c r="I31" s="163" t="s">
        <v>356</v>
      </c>
      <c r="J31" s="163" t="s">
        <v>356</v>
      </c>
      <c r="K31" s="153"/>
    </row>
    <row r="32" spans="1:11" s="172" customFormat="1" ht="47.25" customHeight="1" x14ac:dyDescent="0.35">
      <c r="A32" s="269"/>
      <c r="B32" s="271"/>
      <c r="C32" s="271"/>
      <c r="D32" s="267"/>
      <c r="E32" s="267"/>
      <c r="F32" s="267"/>
      <c r="G32" s="225" t="s">
        <v>404</v>
      </c>
      <c r="H32" s="162">
        <v>2030</v>
      </c>
      <c r="I32" s="379" t="s">
        <v>580</v>
      </c>
      <c r="J32" s="163" t="s">
        <v>230</v>
      </c>
      <c r="K32" s="153"/>
    </row>
    <row r="33" spans="1:11" s="172" customFormat="1" ht="83.25" customHeight="1" x14ac:dyDescent="0.35">
      <c r="A33" s="183" t="s">
        <v>165</v>
      </c>
      <c r="B33" s="170" t="s">
        <v>26</v>
      </c>
      <c r="C33" s="170"/>
      <c r="D33" s="165"/>
      <c r="E33" s="161" t="s">
        <v>405</v>
      </c>
      <c r="F33" s="165" t="s">
        <v>406</v>
      </c>
      <c r="G33" s="225" t="s">
        <v>407</v>
      </c>
      <c r="H33" s="162">
        <v>2030</v>
      </c>
      <c r="I33" s="163" t="s">
        <v>408</v>
      </c>
      <c r="J33" s="163" t="s">
        <v>230</v>
      </c>
      <c r="K33" s="153"/>
    </row>
    <row r="34" spans="1:11" s="172" customFormat="1" ht="31.15" customHeight="1" x14ac:dyDescent="0.35">
      <c r="A34" s="261" t="s">
        <v>163</v>
      </c>
      <c r="B34" s="263" t="s">
        <v>26</v>
      </c>
      <c r="C34" s="263"/>
      <c r="D34" s="260"/>
      <c r="E34" s="264" t="s">
        <v>409</v>
      </c>
      <c r="F34" s="260" t="s">
        <v>406</v>
      </c>
      <c r="G34" s="224" t="s">
        <v>410</v>
      </c>
      <c r="H34" s="153">
        <v>2030</v>
      </c>
      <c r="I34" s="221" t="s">
        <v>555</v>
      </c>
      <c r="J34" s="163" t="s">
        <v>230</v>
      </c>
      <c r="K34" s="153"/>
    </row>
    <row r="35" spans="1:11" s="172" customFormat="1" ht="83.25" customHeight="1" x14ac:dyDescent="0.35">
      <c r="A35" s="262"/>
      <c r="B35" s="263"/>
      <c r="C35" s="263"/>
      <c r="D35" s="260"/>
      <c r="E35" s="264"/>
      <c r="F35" s="260"/>
      <c r="G35" s="226" t="s">
        <v>411</v>
      </c>
      <c r="H35" s="153" t="s">
        <v>352</v>
      </c>
      <c r="I35" s="152" t="s">
        <v>412</v>
      </c>
      <c r="J35" s="163" t="s">
        <v>230</v>
      </c>
      <c r="K35" s="153"/>
    </row>
    <row r="36" spans="1:11" s="172" customFormat="1" ht="36.75" customHeight="1" x14ac:dyDescent="0.35">
      <c r="A36" s="265" t="s">
        <v>174</v>
      </c>
      <c r="B36" s="263" t="s">
        <v>26</v>
      </c>
      <c r="C36" s="263"/>
      <c r="D36" s="260"/>
      <c r="E36" s="260" t="s">
        <v>413</v>
      </c>
      <c r="F36" s="260" t="s">
        <v>414</v>
      </c>
      <c r="G36" s="242" t="s">
        <v>503</v>
      </c>
      <c r="H36" s="153" t="s">
        <v>352</v>
      </c>
      <c r="I36" s="152" t="s">
        <v>394</v>
      </c>
      <c r="J36" s="163" t="s">
        <v>230</v>
      </c>
      <c r="K36" s="153"/>
    </row>
    <row r="37" spans="1:11" s="172" customFormat="1" ht="45" customHeight="1" x14ac:dyDescent="0.35">
      <c r="A37" s="265"/>
      <c r="B37" s="263"/>
      <c r="C37" s="263"/>
      <c r="D37" s="260"/>
      <c r="E37" s="260"/>
      <c r="F37" s="260"/>
      <c r="G37" s="224" t="s">
        <v>415</v>
      </c>
      <c r="H37" s="153" t="s">
        <v>352</v>
      </c>
      <c r="I37" s="152" t="s">
        <v>416</v>
      </c>
      <c r="J37" s="163" t="s">
        <v>230</v>
      </c>
      <c r="K37" s="153"/>
    </row>
  </sheetData>
  <mergeCells count="66">
    <mergeCell ref="C7:C11"/>
    <mergeCell ref="D7:D11"/>
    <mergeCell ref="E7:E11"/>
    <mergeCell ref="F5:F6"/>
    <mergeCell ref="A5:A6"/>
    <mergeCell ref="B5:B6"/>
    <mergeCell ref="C5:C6"/>
    <mergeCell ref="D5:D6"/>
    <mergeCell ref="E5:E6"/>
    <mergeCell ref="F15:F18"/>
    <mergeCell ref="H10:H11"/>
    <mergeCell ref="A12:A14"/>
    <mergeCell ref="B12:B14"/>
    <mergeCell ref="C12:C14"/>
    <mergeCell ref="D12:D14"/>
    <mergeCell ref="E12:E14"/>
    <mergeCell ref="F12:F14"/>
    <mergeCell ref="F7:F11"/>
    <mergeCell ref="A15:A18"/>
    <mergeCell ref="B15:B18"/>
    <mergeCell ref="C15:C18"/>
    <mergeCell ref="D15:D18"/>
    <mergeCell ref="E15:E18"/>
    <mergeCell ref="A7:A9"/>
    <mergeCell ref="B7:B11"/>
    <mergeCell ref="F22:F24"/>
    <mergeCell ref="A19:A21"/>
    <mergeCell ref="B19:B21"/>
    <mergeCell ref="C19:C21"/>
    <mergeCell ref="D19:D21"/>
    <mergeCell ref="E19:E21"/>
    <mergeCell ref="F19:F21"/>
    <mergeCell ref="A22:A24"/>
    <mergeCell ref="B22:B24"/>
    <mergeCell ref="C22:C24"/>
    <mergeCell ref="D22:D24"/>
    <mergeCell ref="E22:E24"/>
    <mergeCell ref="B25:B28"/>
    <mergeCell ref="C25:C28"/>
    <mergeCell ref="D25:D28"/>
    <mergeCell ref="E25:E28"/>
    <mergeCell ref="F25:F28"/>
    <mergeCell ref="F29:F30"/>
    <mergeCell ref="A31:A32"/>
    <mergeCell ref="B31:B32"/>
    <mergeCell ref="C31:C32"/>
    <mergeCell ref="D31:D32"/>
    <mergeCell ref="E31:E32"/>
    <mergeCell ref="F31:F32"/>
    <mergeCell ref="A29:A30"/>
    <mergeCell ref="B29:B30"/>
    <mergeCell ref="C29:C30"/>
    <mergeCell ref="D29:D30"/>
    <mergeCell ref="E29:E30"/>
    <mergeCell ref="F36:F37"/>
    <mergeCell ref="A34:A35"/>
    <mergeCell ref="B34:B35"/>
    <mergeCell ref="C34:C35"/>
    <mergeCell ref="D34:D35"/>
    <mergeCell ref="E34:E35"/>
    <mergeCell ref="F34:F35"/>
    <mergeCell ref="A36:A37"/>
    <mergeCell ref="B36:B37"/>
    <mergeCell ref="C36:C37"/>
    <mergeCell ref="D36:D37"/>
    <mergeCell ref="E36:E37"/>
  </mergeCells>
  <hyperlinks>
    <hyperlink ref="A1" location="Sisujuht!A1" display="Algusesse" xr:uid="{5622892B-2D81-4C10-800F-01BFC195C43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6553-13D8-4B72-91D6-14AE24A9A992}">
  <sheetPr>
    <tabColor theme="2"/>
  </sheetPr>
  <dimension ref="A1:K39"/>
  <sheetViews>
    <sheetView zoomScaleNormal="100" workbookViewId="0">
      <pane xSplit="1" ySplit="3" topLeftCell="B25" activePane="bottomRight" state="frozen"/>
      <selection pane="topRight" activeCell="B1" sqref="B1"/>
      <selection pane="bottomLeft" activeCell="A4" sqref="A4"/>
      <selection pane="bottomRight" activeCell="G13" sqref="G13"/>
    </sheetView>
  </sheetViews>
  <sheetFormatPr defaultColWidth="8.7265625" defaultRowHeight="14.5" x14ac:dyDescent="0.35"/>
  <cols>
    <col min="1" max="1" width="50.54296875" style="149" customWidth="1"/>
    <col min="2" max="2" width="8.7265625" style="149"/>
    <col min="3" max="3" width="9.54296875" style="149" bestFit="1" customWidth="1"/>
    <col min="4" max="4" width="25.26953125" style="155" customWidth="1"/>
    <col min="5" max="5" width="50.54296875" style="155" customWidth="1"/>
    <col min="6" max="6" width="26.7265625" style="155" customWidth="1"/>
    <col min="7" max="7" width="54.453125" style="155" customWidth="1"/>
    <col min="8" max="8" width="26.7265625" style="149" customWidth="1"/>
    <col min="9" max="9" width="44.26953125" style="171" customWidth="1"/>
    <col min="10" max="10" width="27.7265625" style="149" customWidth="1"/>
    <col min="11" max="11" width="26.453125" style="149" customWidth="1"/>
    <col min="12" max="16384" width="8.7265625" style="149"/>
  </cols>
  <sheetData>
    <row r="1" spans="1:11" x14ac:dyDescent="0.35">
      <c r="A1" s="154" t="s">
        <v>13</v>
      </c>
      <c r="B1" s="78"/>
    </row>
    <row r="2" spans="1:11" ht="21.75" customHeight="1" x14ac:dyDescent="0.35">
      <c r="A2" s="297" t="s">
        <v>32</v>
      </c>
      <c r="B2" s="298"/>
      <c r="C2" s="298"/>
      <c r="D2" s="298"/>
      <c r="E2" s="298"/>
      <c r="F2" s="298"/>
      <c r="G2" s="298"/>
      <c r="H2" s="298"/>
      <c r="I2" s="298"/>
      <c r="J2" s="298"/>
      <c r="K2" s="298"/>
    </row>
    <row r="3" spans="1:11" s="189" customFormat="1" ht="29" x14ac:dyDescent="0.35">
      <c r="A3" s="129" t="s">
        <v>14</v>
      </c>
      <c r="B3" s="136" t="s">
        <v>15</v>
      </c>
      <c r="C3" s="136" t="s">
        <v>16</v>
      </c>
      <c r="D3" s="156" t="s">
        <v>17</v>
      </c>
      <c r="E3" s="156" t="s">
        <v>18</v>
      </c>
      <c r="F3" s="156" t="s">
        <v>19</v>
      </c>
      <c r="G3" s="157" t="s">
        <v>20</v>
      </c>
      <c r="H3" s="129" t="s">
        <v>21</v>
      </c>
      <c r="I3" s="157" t="s">
        <v>22</v>
      </c>
      <c r="J3" s="187" t="s">
        <v>23</v>
      </c>
      <c r="K3" s="188" t="s">
        <v>24</v>
      </c>
    </row>
    <row r="4" spans="1:11" ht="43.5" x14ac:dyDescent="0.35">
      <c r="A4" s="265" t="s">
        <v>175</v>
      </c>
      <c r="B4" s="284" t="s">
        <v>26</v>
      </c>
      <c r="C4" s="263"/>
      <c r="D4" s="285"/>
      <c r="E4" s="260" t="s">
        <v>419</v>
      </c>
      <c r="F4" s="266" t="s">
        <v>420</v>
      </c>
      <c r="G4" s="248" t="s">
        <v>505</v>
      </c>
      <c r="H4" s="153">
        <v>2030</v>
      </c>
      <c r="I4" s="152" t="s">
        <v>399</v>
      </c>
      <c r="J4" s="163" t="s">
        <v>230</v>
      </c>
      <c r="K4" s="153"/>
    </row>
    <row r="5" spans="1:11" ht="66.75" customHeight="1" x14ac:dyDescent="0.35">
      <c r="A5" s="265"/>
      <c r="B5" s="284"/>
      <c r="C5" s="263"/>
      <c r="D5" s="285"/>
      <c r="E5" s="260"/>
      <c r="F5" s="267"/>
      <c r="G5" s="229" t="s">
        <v>400</v>
      </c>
      <c r="H5" s="153">
        <v>2050</v>
      </c>
      <c r="I5" s="380" t="s">
        <v>581</v>
      </c>
      <c r="J5" s="163" t="s">
        <v>230</v>
      </c>
      <c r="K5" s="153"/>
    </row>
    <row r="6" spans="1:11" ht="71.25" customHeight="1" x14ac:dyDescent="0.35">
      <c r="A6" s="295" t="s">
        <v>176</v>
      </c>
      <c r="B6" s="286" t="s">
        <v>26</v>
      </c>
      <c r="C6" s="270"/>
      <c r="D6" s="289"/>
      <c r="E6" s="266" t="s">
        <v>421</v>
      </c>
      <c r="F6" s="266" t="s">
        <v>422</v>
      </c>
      <c r="G6" s="230" t="s">
        <v>423</v>
      </c>
      <c r="H6" s="184" t="s">
        <v>352</v>
      </c>
      <c r="I6" s="377" t="s">
        <v>582</v>
      </c>
      <c r="J6" s="163" t="s">
        <v>425</v>
      </c>
      <c r="K6" s="153"/>
    </row>
    <row r="7" spans="1:11" ht="51.75" customHeight="1" x14ac:dyDescent="0.35">
      <c r="A7" s="296"/>
      <c r="B7" s="288"/>
      <c r="C7" s="271"/>
      <c r="D7" s="291"/>
      <c r="E7" s="267"/>
      <c r="F7" s="267"/>
      <c r="G7" s="230" t="s">
        <v>426</v>
      </c>
      <c r="H7" s="184" t="s">
        <v>355</v>
      </c>
      <c r="I7" s="167" t="s">
        <v>356</v>
      </c>
      <c r="J7" s="184" t="s">
        <v>356</v>
      </c>
      <c r="K7" s="153" t="s">
        <v>356</v>
      </c>
    </row>
    <row r="8" spans="1:11" ht="29" x14ac:dyDescent="0.35">
      <c r="A8" s="441" t="s">
        <v>177</v>
      </c>
      <c r="B8" s="270" t="s">
        <v>26</v>
      </c>
      <c r="C8" s="270"/>
      <c r="D8" s="289" t="s">
        <v>218</v>
      </c>
      <c r="E8" s="443" t="s">
        <v>653</v>
      </c>
      <c r="F8" s="266" t="s">
        <v>427</v>
      </c>
      <c r="G8" s="231" t="s">
        <v>556</v>
      </c>
      <c r="H8" s="153" t="s">
        <v>352</v>
      </c>
      <c r="I8" s="152" t="s">
        <v>428</v>
      </c>
      <c r="J8" s="163" t="s">
        <v>425</v>
      </c>
      <c r="K8" s="153"/>
    </row>
    <row r="9" spans="1:11" ht="76.5" customHeight="1" x14ac:dyDescent="0.35">
      <c r="A9" s="442"/>
      <c r="B9" s="413"/>
      <c r="C9" s="413"/>
      <c r="D9" s="382"/>
      <c r="E9" s="382"/>
      <c r="F9" s="382"/>
      <c r="G9" s="387" t="s">
        <v>557</v>
      </c>
      <c r="H9" s="376" t="s">
        <v>352</v>
      </c>
      <c r="I9" s="380" t="s">
        <v>654</v>
      </c>
      <c r="J9" s="377" t="s">
        <v>230</v>
      </c>
      <c r="K9" s="153"/>
    </row>
    <row r="10" spans="1:11" ht="115.5" customHeight="1" x14ac:dyDescent="0.35">
      <c r="A10" s="191" t="s">
        <v>178</v>
      </c>
      <c r="B10" s="147" t="s">
        <v>26</v>
      </c>
      <c r="C10" s="170"/>
      <c r="D10" s="190"/>
      <c r="E10" s="152" t="s">
        <v>429</v>
      </c>
      <c r="F10" s="152" t="s">
        <v>430</v>
      </c>
      <c r="G10" s="249" t="s">
        <v>506</v>
      </c>
      <c r="H10" s="153">
        <v>2030</v>
      </c>
      <c r="I10" s="152" t="s">
        <v>431</v>
      </c>
      <c r="J10" s="184" t="s">
        <v>230</v>
      </c>
      <c r="K10" s="153"/>
    </row>
    <row r="11" spans="1:11" ht="62.25" customHeight="1" x14ac:dyDescent="0.35">
      <c r="A11" s="192" t="s">
        <v>179</v>
      </c>
      <c r="B11" s="147" t="s">
        <v>26</v>
      </c>
      <c r="C11" s="170"/>
      <c r="D11" s="190"/>
      <c r="E11" s="74" t="s">
        <v>432</v>
      </c>
      <c r="F11" s="152"/>
      <c r="G11" s="229" t="s">
        <v>423</v>
      </c>
      <c r="H11" s="153" t="s">
        <v>352</v>
      </c>
      <c r="I11" s="152" t="s">
        <v>424</v>
      </c>
      <c r="J11" s="163" t="s">
        <v>425</v>
      </c>
      <c r="K11" s="153"/>
    </row>
    <row r="12" spans="1:11" ht="121.5" customHeight="1" x14ac:dyDescent="0.35">
      <c r="A12" s="268" t="s">
        <v>181</v>
      </c>
      <c r="B12" s="286" t="s">
        <v>26</v>
      </c>
      <c r="C12" s="270"/>
      <c r="D12" s="289"/>
      <c r="E12" s="266" t="s">
        <v>433</v>
      </c>
      <c r="F12" s="266" t="s">
        <v>434</v>
      </c>
      <c r="G12" s="231" t="s">
        <v>559</v>
      </c>
      <c r="H12" s="153" t="s">
        <v>352</v>
      </c>
      <c r="I12" s="380" t="s">
        <v>582</v>
      </c>
      <c r="J12" s="163" t="s">
        <v>425</v>
      </c>
      <c r="K12" s="153"/>
    </row>
    <row r="13" spans="1:11" ht="121.5" customHeight="1" x14ac:dyDescent="0.35">
      <c r="A13" s="276"/>
      <c r="B13" s="287"/>
      <c r="C13" s="272"/>
      <c r="D13" s="290"/>
      <c r="E13" s="275"/>
      <c r="F13" s="275"/>
      <c r="G13" s="250" t="s">
        <v>558</v>
      </c>
      <c r="H13" s="446" t="s">
        <v>352</v>
      </c>
      <c r="I13" s="380" t="s">
        <v>659</v>
      </c>
      <c r="J13" s="379" t="s">
        <v>657</v>
      </c>
      <c r="K13" s="153"/>
    </row>
    <row r="14" spans="1:11" ht="90" customHeight="1" x14ac:dyDescent="0.35">
      <c r="A14" s="192" t="s">
        <v>182</v>
      </c>
      <c r="B14" s="147" t="s">
        <v>26</v>
      </c>
      <c r="C14" s="170"/>
      <c r="D14" s="152"/>
      <c r="E14" s="74" t="s">
        <v>432</v>
      </c>
      <c r="F14" s="161"/>
      <c r="G14" s="230" t="s">
        <v>435</v>
      </c>
      <c r="H14" s="184" t="s">
        <v>352</v>
      </c>
      <c r="I14" s="377" t="s">
        <v>582</v>
      </c>
      <c r="J14" s="163" t="s">
        <v>436</v>
      </c>
      <c r="K14" s="153"/>
    </row>
    <row r="15" spans="1:11" ht="36" customHeight="1" x14ac:dyDescent="0.35">
      <c r="A15" s="292" t="s">
        <v>33</v>
      </c>
      <c r="B15" s="284"/>
      <c r="C15" s="263" t="s">
        <v>219</v>
      </c>
      <c r="D15" s="266" t="s">
        <v>437</v>
      </c>
      <c r="E15" s="260"/>
      <c r="F15" s="260"/>
      <c r="G15" s="260"/>
      <c r="H15" s="260"/>
      <c r="I15" s="260"/>
      <c r="J15" s="260"/>
      <c r="K15" s="260"/>
    </row>
    <row r="16" spans="1:11" ht="43.9" customHeight="1" x14ac:dyDescent="0.35">
      <c r="A16" s="293"/>
      <c r="B16" s="284"/>
      <c r="C16" s="263"/>
      <c r="D16" s="275"/>
      <c r="E16" s="260"/>
      <c r="F16" s="260"/>
      <c r="G16" s="260"/>
      <c r="H16" s="260"/>
      <c r="I16" s="260"/>
      <c r="J16" s="260"/>
      <c r="K16" s="260"/>
    </row>
    <row r="17" spans="1:11" ht="22.5" customHeight="1" x14ac:dyDescent="0.35">
      <c r="A17" s="294"/>
      <c r="B17" s="284"/>
      <c r="C17" s="263"/>
      <c r="D17" s="267"/>
      <c r="E17" s="260"/>
      <c r="F17" s="260"/>
      <c r="G17" s="260"/>
      <c r="H17" s="260"/>
      <c r="I17" s="260"/>
      <c r="J17" s="260"/>
      <c r="K17" s="260"/>
    </row>
    <row r="18" spans="1:11" ht="51" customHeight="1" x14ac:dyDescent="0.35">
      <c r="A18" s="268" t="s">
        <v>180</v>
      </c>
      <c r="B18" s="286" t="s">
        <v>26</v>
      </c>
      <c r="C18" s="270"/>
      <c r="D18" s="289"/>
      <c r="E18" s="266" t="s">
        <v>438</v>
      </c>
      <c r="F18" s="266" t="s">
        <v>439</v>
      </c>
      <c r="G18" s="230" t="s">
        <v>440</v>
      </c>
      <c r="H18" s="184" t="s">
        <v>355</v>
      </c>
      <c r="I18" s="167" t="s">
        <v>356</v>
      </c>
      <c r="J18" s="162" t="s">
        <v>356</v>
      </c>
      <c r="K18" s="153"/>
    </row>
    <row r="19" spans="1:11" ht="76.5" customHeight="1" x14ac:dyDescent="0.35">
      <c r="A19" s="276"/>
      <c r="B19" s="287"/>
      <c r="C19" s="272"/>
      <c r="D19" s="290"/>
      <c r="E19" s="275"/>
      <c r="F19" s="275"/>
      <c r="G19" s="230" t="s">
        <v>441</v>
      </c>
      <c r="H19" s="184">
        <v>2030</v>
      </c>
      <c r="I19" s="167" t="s">
        <v>442</v>
      </c>
      <c r="J19" s="163" t="s">
        <v>443</v>
      </c>
      <c r="K19" s="153"/>
    </row>
    <row r="20" spans="1:11" ht="83.25" customHeight="1" x14ac:dyDescent="0.35">
      <c r="A20" s="269"/>
      <c r="B20" s="288"/>
      <c r="C20" s="271"/>
      <c r="D20" s="291"/>
      <c r="E20" s="267"/>
      <c r="F20" s="267"/>
      <c r="G20" s="230" t="s">
        <v>444</v>
      </c>
      <c r="H20" s="184" t="s">
        <v>352</v>
      </c>
      <c r="I20" s="167" t="s">
        <v>445</v>
      </c>
      <c r="J20" s="163" t="s">
        <v>443</v>
      </c>
      <c r="K20" s="153"/>
    </row>
    <row r="21" spans="1:11" ht="66" customHeight="1" x14ac:dyDescent="0.35">
      <c r="A21" s="445" t="s">
        <v>658</v>
      </c>
      <c r="B21" s="263" t="s">
        <v>26</v>
      </c>
      <c r="C21" s="263"/>
      <c r="D21" s="285"/>
      <c r="E21" s="264" t="s">
        <v>446</v>
      </c>
      <c r="F21" s="260"/>
      <c r="G21" s="229" t="s">
        <v>447</v>
      </c>
      <c r="H21" s="153" t="s">
        <v>352</v>
      </c>
      <c r="I21" s="166" t="s">
        <v>448</v>
      </c>
      <c r="J21" s="152" t="s">
        <v>449</v>
      </c>
      <c r="K21" s="150"/>
    </row>
    <row r="22" spans="1:11" ht="60" customHeight="1" x14ac:dyDescent="0.35">
      <c r="A22" s="265"/>
      <c r="B22" s="263"/>
      <c r="C22" s="263"/>
      <c r="D22" s="285"/>
      <c r="E22" s="264"/>
      <c r="F22" s="260"/>
      <c r="G22" s="248" t="s">
        <v>507</v>
      </c>
      <c r="H22" s="153" t="s">
        <v>352</v>
      </c>
      <c r="I22" s="166" t="s">
        <v>450</v>
      </c>
      <c r="J22" s="152" t="s">
        <v>451</v>
      </c>
      <c r="K22" s="150"/>
    </row>
    <row r="23" spans="1:11" ht="52.5" customHeight="1" x14ac:dyDescent="0.35">
      <c r="A23" s="265"/>
      <c r="B23" s="263"/>
      <c r="C23" s="263"/>
      <c r="D23" s="285"/>
      <c r="E23" s="264"/>
      <c r="F23" s="260"/>
      <c r="G23" s="248" t="s">
        <v>655</v>
      </c>
      <c r="H23" s="153" t="s">
        <v>454</v>
      </c>
      <c r="I23" s="166" t="s">
        <v>356</v>
      </c>
      <c r="J23" s="381" t="s">
        <v>656</v>
      </c>
      <c r="K23" s="150"/>
    </row>
    <row r="24" spans="1:11" ht="51.75" customHeight="1" x14ac:dyDescent="0.35">
      <c r="A24" s="265"/>
      <c r="B24" s="263"/>
      <c r="C24" s="263"/>
      <c r="D24" s="285"/>
      <c r="E24" s="264"/>
      <c r="F24" s="260"/>
      <c r="G24" s="231" t="s">
        <v>452</v>
      </c>
      <c r="H24" s="153" t="s">
        <v>352</v>
      </c>
      <c r="I24" s="166" t="s">
        <v>453</v>
      </c>
      <c r="J24" s="152" t="s">
        <v>451</v>
      </c>
      <c r="K24" s="150"/>
    </row>
    <row r="25" spans="1:11" ht="43.5" x14ac:dyDescent="0.35">
      <c r="A25" s="417"/>
      <c r="B25" s="417"/>
      <c r="C25" s="417"/>
      <c r="D25" s="318"/>
      <c r="E25" s="318"/>
      <c r="F25" s="318"/>
      <c r="G25" s="248" t="s">
        <v>508</v>
      </c>
      <c r="H25" s="444" t="s">
        <v>352</v>
      </c>
      <c r="I25" s="166" t="s">
        <v>453</v>
      </c>
      <c r="J25" s="376" t="s">
        <v>657</v>
      </c>
      <c r="K25" s="150"/>
    </row>
    <row r="26" spans="1:11" x14ac:dyDescent="0.35">
      <c r="J26" s="172"/>
    </row>
    <row r="27" spans="1:11" x14ac:dyDescent="0.35">
      <c r="J27" s="172"/>
    </row>
    <row r="28" spans="1:11" x14ac:dyDescent="0.35">
      <c r="J28" s="172"/>
    </row>
    <row r="29" spans="1:11" x14ac:dyDescent="0.35">
      <c r="J29" s="172"/>
    </row>
    <row r="30" spans="1:11" x14ac:dyDescent="0.35">
      <c r="J30" s="172"/>
    </row>
    <row r="31" spans="1:11" x14ac:dyDescent="0.35">
      <c r="J31" s="172"/>
    </row>
    <row r="32" spans="1:11" x14ac:dyDescent="0.35">
      <c r="J32" s="172"/>
    </row>
    <row r="33" spans="10:10" x14ac:dyDescent="0.35">
      <c r="J33" s="172"/>
    </row>
    <row r="34" spans="10:10" x14ac:dyDescent="0.35">
      <c r="J34" s="172"/>
    </row>
    <row r="35" spans="10:10" x14ac:dyDescent="0.35">
      <c r="J35" s="172"/>
    </row>
    <row r="36" spans="10:10" x14ac:dyDescent="0.35">
      <c r="J36" s="172"/>
    </row>
    <row r="37" spans="10:10" x14ac:dyDescent="0.35">
      <c r="J37" s="172"/>
    </row>
    <row r="38" spans="10:10" x14ac:dyDescent="0.35">
      <c r="J38" s="172"/>
    </row>
    <row r="39" spans="10:10" x14ac:dyDescent="0.35">
      <c r="J39" s="172"/>
    </row>
  </sheetData>
  <mergeCells count="42">
    <mergeCell ref="D8:D9"/>
    <mergeCell ref="E8:E9"/>
    <mergeCell ref="A21:A25"/>
    <mergeCell ref="B21:B25"/>
    <mergeCell ref="C21:C25"/>
    <mergeCell ref="D21:D25"/>
    <mergeCell ref="E21:E25"/>
    <mergeCell ref="A2:K2"/>
    <mergeCell ref="A4:A5"/>
    <mergeCell ref="B4:B5"/>
    <mergeCell ref="C4:C5"/>
    <mergeCell ref="D4:D5"/>
    <mergeCell ref="E4:E5"/>
    <mergeCell ref="F4:F5"/>
    <mergeCell ref="F12:F13"/>
    <mergeCell ref="A6:A7"/>
    <mergeCell ref="B6:B7"/>
    <mergeCell ref="C6:C7"/>
    <mergeCell ref="D6:D7"/>
    <mergeCell ref="E6:E7"/>
    <mergeCell ref="F6:F7"/>
    <mergeCell ref="A12:A13"/>
    <mergeCell ref="B12:B13"/>
    <mergeCell ref="C12:C13"/>
    <mergeCell ref="D12:D13"/>
    <mergeCell ref="E12:E13"/>
    <mergeCell ref="A8:A9"/>
    <mergeCell ref="F8:F9"/>
    <mergeCell ref="B8:B9"/>
    <mergeCell ref="C8:C9"/>
    <mergeCell ref="A15:A17"/>
    <mergeCell ref="B15:B17"/>
    <mergeCell ref="C15:C17"/>
    <mergeCell ref="D15:D17"/>
    <mergeCell ref="E15:K17"/>
    <mergeCell ref="F18:F20"/>
    <mergeCell ref="A18:A20"/>
    <mergeCell ref="B18:B20"/>
    <mergeCell ref="C18:C20"/>
    <mergeCell ref="D18:D20"/>
    <mergeCell ref="E18:E20"/>
    <mergeCell ref="F21:F25"/>
  </mergeCells>
  <hyperlinks>
    <hyperlink ref="A1" location="Sisujuht!A1" display="Algusesse" xr:uid="{1AA4B93E-94CD-45E3-9690-62FE2BD469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5"/>
  <sheetViews>
    <sheetView topLeftCell="A40" zoomScaleNormal="100" workbookViewId="0">
      <selection activeCell="G20" sqref="G20:G22"/>
    </sheetView>
  </sheetViews>
  <sheetFormatPr defaultRowHeight="14.5" x14ac:dyDescent="0.35"/>
  <cols>
    <col min="1" max="1" width="50.7265625" customWidth="1"/>
    <col min="2" max="2" width="13.7265625" customWidth="1"/>
    <col min="3" max="3" width="14.453125" customWidth="1"/>
    <col min="4" max="4" width="25" customWidth="1"/>
    <col min="5" max="5" width="31.90625" customWidth="1"/>
    <col min="6" max="6" width="25.26953125" style="125" customWidth="1"/>
    <col min="7" max="7" width="70.90625" style="149" customWidth="1"/>
    <col min="8" max="8" width="18.26953125" style="120" customWidth="1"/>
    <col min="9" max="9" width="17" hidden="1" customWidth="1"/>
    <col min="10" max="10" width="29.36328125" customWidth="1"/>
    <col min="11" max="11" width="26.26953125" customWidth="1"/>
  </cols>
  <sheetData>
    <row r="1" spans="1:11" x14ac:dyDescent="0.35">
      <c r="A1" s="3" t="s">
        <v>13</v>
      </c>
      <c r="B1" s="78"/>
    </row>
    <row r="2" spans="1:11" ht="15" customHeight="1" x14ac:dyDescent="0.35">
      <c r="A2" s="311" t="s">
        <v>4</v>
      </c>
      <c r="B2" s="312"/>
      <c r="C2" s="312"/>
      <c r="D2" s="312"/>
      <c r="E2" s="312"/>
      <c r="F2" s="312"/>
      <c r="G2" s="312"/>
      <c r="H2" s="312"/>
      <c r="I2" s="312"/>
      <c r="J2" s="312"/>
      <c r="K2" s="312"/>
    </row>
    <row r="3" spans="1:11" s="112" customFormat="1" ht="29" x14ac:dyDescent="0.35">
      <c r="A3" s="92" t="s">
        <v>14</v>
      </c>
      <c r="B3" s="93" t="s">
        <v>15</v>
      </c>
      <c r="C3" s="93" t="s">
        <v>16</v>
      </c>
      <c r="D3" s="92" t="s">
        <v>17</v>
      </c>
      <c r="E3" s="92" t="s">
        <v>18</v>
      </c>
      <c r="F3" s="126" t="s">
        <v>19</v>
      </c>
      <c r="G3" s="129" t="s">
        <v>20</v>
      </c>
      <c r="H3" s="92" t="s">
        <v>21</v>
      </c>
      <c r="I3" s="92" t="s">
        <v>22</v>
      </c>
      <c r="J3" s="90" t="s">
        <v>23</v>
      </c>
      <c r="K3" s="111" t="s">
        <v>24</v>
      </c>
    </row>
    <row r="4" spans="1:11" ht="16.149999999999999" customHeight="1" x14ac:dyDescent="0.35">
      <c r="A4" s="330" t="s">
        <v>184</v>
      </c>
      <c r="B4" s="384" t="s">
        <v>26</v>
      </c>
      <c r="C4" s="384"/>
      <c r="D4" s="384"/>
      <c r="E4" s="388" t="s">
        <v>227</v>
      </c>
      <c r="F4" s="389" t="s">
        <v>227</v>
      </c>
      <c r="G4" s="232" t="s">
        <v>455</v>
      </c>
      <c r="H4" s="80">
        <v>2028</v>
      </c>
      <c r="I4" s="80"/>
      <c r="J4" s="80" t="s">
        <v>228</v>
      </c>
      <c r="K4" s="80"/>
    </row>
    <row r="5" spans="1:11" x14ac:dyDescent="0.35">
      <c r="A5" s="331"/>
      <c r="B5" s="385"/>
      <c r="C5" s="385"/>
      <c r="D5" s="385"/>
      <c r="E5" s="273"/>
      <c r="F5" s="390"/>
      <c r="G5" s="232" t="s">
        <v>456</v>
      </c>
      <c r="H5" s="80" t="s">
        <v>229</v>
      </c>
      <c r="I5" s="80"/>
      <c r="J5" s="80" t="s">
        <v>228</v>
      </c>
      <c r="K5" s="80"/>
    </row>
    <row r="6" spans="1:11" x14ac:dyDescent="0.35">
      <c r="A6" s="331"/>
      <c r="B6" s="385"/>
      <c r="C6" s="385"/>
      <c r="D6" s="385"/>
      <c r="E6" s="273"/>
      <c r="F6" s="390"/>
      <c r="G6" s="387" t="s">
        <v>583</v>
      </c>
      <c r="H6" s="80" t="s">
        <v>229</v>
      </c>
      <c r="I6" s="80"/>
      <c r="J6" s="80" t="s">
        <v>228</v>
      </c>
      <c r="K6" s="80"/>
    </row>
    <row r="7" spans="1:11" x14ac:dyDescent="0.35">
      <c r="A7" s="382"/>
      <c r="B7" s="386"/>
      <c r="C7" s="386"/>
      <c r="D7" s="386"/>
      <c r="E7" s="386"/>
      <c r="F7" s="386"/>
      <c r="G7" s="231" t="s">
        <v>561</v>
      </c>
      <c r="H7" s="80" t="s">
        <v>229</v>
      </c>
      <c r="I7" s="80"/>
      <c r="J7" s="80" t="s">
        <v>228</v>
      </c>
      <c r="K7" s="80"/>
    </row>
    <row r="8" spans="1:11" ht="58.15" customHeight="1" x14ac:dyDescent="0.35">
      <c r="A8" s="310" t="s">
        <v>34</v>
      </c>
      <c r="B8" s="299" t="s">
        <v>26</v>
      </c>
      <c r="C8" s="299"/>
      <c r="D8" s="299"/>
      <c r="E8" s="391" t="s">
        <v>227</v>
      </c>
      <c r="F8" s="389" t="s">
        <v>227</v>
      </c>
      <c r="G8" s="229" t="s">
        <v>457</v>
      </c>
      <c r="H8" s="80" t="s">
        <v>229</v>
      </c>
      <c r="I8" s="2"/>
      <c r="J8" s="80" t="s">
        <v>230</v>
      </c>
      <c r="K8" s="2"/>
    </row>
    <row r="9" spans="1:11" x14ac:dyDescent="0.35">
      <c r="A9" s="310"/>
      <c r="B9" s="299"/>
      <c r="C9" s="299"/>
      <c r="D9" s="299"/>
      <c r="E9" s="305"/>
      <c r="F9" s="386"/>
      <c r="G9" s="229" t="s">
        <v>458</v>
      </c>
      <c r="H9" s="124" t="s">
        <v>229</v>
      </c>
      <c r="I9" s="2"/>
      <c r="J9" s="80" t="s">
        <v>230</v>
      </c>
      <c r="K9" s="2"/>
    </row>
    <row r="10" spans="1:11" ht="15" customHeight="1" x14ac:dyDescent="0.35">
      <c r="A10" s="310" t="s">
        <v>35</v>
      </c>
      <c r="B10" s="299" t="s">
        <v>26</v>
      </c>
      <c r="C10" s="299"/>
      <c r="D10" s="299"/>
      <c r="E10" s="305" t="s">
        <v>231</v>
      </c>
      <c r="F10" s="389" t="s">
        <v>222</v>
      </c>
      <c r="G10" s="232" t="s">
        <v>459</v>
      </c>
      <c r="H10" s="124" t="s">
        <v>229</v>
      </c>
      <c r="I10" s="2"/>
      <c r="J10" s="80" t="s">
        <v>232</v>
      </c>
      <c r="K10" s="7"/>
    </row>
    <row r="11" spans="1:11" x14ac:dyDescent="0.35">
      <c r="A11" s="310"/>
      <c r="B11" s="299"/>
      <c r="C11" s="299"/>
      <c r="D11" s="299"/>
      <c r="E11" s="305"/>
      <c r="F11" s="390"/>
      <c r="G11" s="232" t="s">
        <v>460</v>
      </c>
      <c r="H11" s="124" t="s">
        <v>229</v>
      </c>
      <c r="I11" s="2"/>
      <c r="J11" s="80" t="s">
        <v>233</v>
      </c>
      <c r="K11" s="7"/>
    </row>
    <row r="12" spans="1:11" x14ac:dyDescent="0.35">
      <c r="A12" s="310"/>
      <c r="B12" s="299"/>
      <c r="C12" s="299"/>
      <c r="D12" s="299"/>
      <c r="E12" s="305"/>
      <c r="F12" s="386"/>
      <c r="G12" s="232" t="s">
        <v>461</v>
      </c>
      <c r="H12" s="124" t="s">
        <v>229</v>
      </c>
      <c r="I12" s="2"/>
      <c r="J12" s="80" t="s">
        <v>232</v>
      </c>
      <c r="K12" s="7"/>
    </row>
    <row r="13" spans="1:11" ht="14.65" customHeight="1" x14ac:dyDescent="0.35">
      <c r="A13" s="310" t="s">
        <v>185</v>
      </c>
      <c r="B13" s="299" t="s">
        <v>26</v>
      </c>
      <c r="C13" s="299"/>
      <c r="D13" s="299"/>
      <c r="E13" s="301" t="s">
        <v>234</v>
      </c>
      <c r="F13" s="389" t="s">
        <v>227</v>
      </c>
      <c r="G13" s="232" t="s">
        <v>462</v>
      </c>
      <c r="H13" s="124" t="s">
        <v>229</v>
      </c>
      <c r="I13" s="2"/>
      <c r="J13" s="80" t="s">
        <v>230</v>
      </c>
      <c r="K13" s="2"/>
    </row>
    <row r="14" spans="1:11" x14ac:dyDescent="0.35">
      <c r="A14" s="310"/>
      <c r="B14" s="299"/>
      <c r="C14" s="299"/>
      <c r="D14" s="299"/>
      <c r="E14" s="302"/>
      <c r="F14" s="390"/>
      <c r="G14" s="232" t="s">
        <v>463</v>
      </c>
      <c r="H14" s="124" t="s">
        <v>229</v>
      </c>
      <c r="I14" s="2"/>
      <c r="J14" s="80" t="s">
        <v>230</v>
      </c>
      <c r="K14" s="2"/>
    </row>
    <row r="15" spans="1:11" x14ac:dyDescent="0.35">
      <c r="A15" s="310"/>
      <c r="B15" s="299"/>
      <c r="C15" s="299"/>
      <c r="D15" s="299"/>
      <c r="E15" s="302"/>
      <c r="F15" s="390"/>
      <c r="G15" s="233" t="s">
        <v>560</v>
      </c>
      <c r="H15" s="80" t="s">
        <v>229</v>
      </c>
      <c r="I15" s="2"/>
      <c r="J15" s="80" t="s">
        <v>230</v>
      </c>
      <c r="K15" s="2"/>
    </row>
    <row r="16" spans="1:11" ht="116.65" customHeight="1" x14ac:dyDescent="0.35">
      <c r="A16" s="310"/>
      <c r="B16" s="299"/>
      <c r="C16" s="299"/>
      <c r="D16" s="299"/>
      <c r="E16" s="303"/>
      <c r="F16" s="386"/>
      <c r="G16" s="387" t="s">
        <v>584</v>
      </c>
      <c r="H16" s="80" t="s">
        <v>229</v>
      </c>
      <c r="I16" s="2"/>
      <c r="J16" s="80" t="s">
        <v>230</v>
      </c>
      <c r="K16" s="2"/>
    </row>
    <row r="17" spans="1:11" ht="14.25" customHeight="1" x14ac:dyDescent="0.35">
      <c r="A17" s="310" t="s">
        <v>36</v>
      </c>
      <c r="B17" s="299"/>
      <c r="C17" s="299" t="s">
        <v>219</v>
      </c>
      <c r="D17" s="309" t="s">
        <v>324</v>
      </c>
      <c r="E17" s="304"/>
      <c r="F17" s="123"/>
      <c r="G17" s="153"/>
      <c r="H17" s="124"/>
      <c r="I17" s="2"/>
      <c r="J17" s="80"/>
      <c r="K17" s="2"/>
    </row>
    <row r="18" spans="1:11" x14ac:dyDescent="0.35">
      <c r="A18" s="310"/>
      <c r="B18" s="299"/>
      <c r="C18" s="299"/>
      <c r="D18" s="300"/>
      <c r="E18" s="304"/>
      <c r="F18" s="123"/>
      <c r="G18" s="153"/>
      <c r="H18" s="124"/>
      <c r="I18" s="2"/>
      <c r="J18" s="80"/>
      <c r="K18" s="2"/>
    </row>
    <row r="19" spans="1:11" x14ac:dyDescent="0.35">
      <c r="A19" s="310"/>
      <c r="B19" s="299"/>
      <c r="C19" s="299"/>
      <c r="D19" s="300"/>
      <c r="E19" s="304"/>
      <c r="F19" s="123"/>
      <c r="G19" s="153"/>
      <c r="H19" s="124"/>
      <c r="I19" s="2"/>
      <c r="J19" s="80"/>
      <c r="K19" s="2"/>
    </row>
    <row r="20" spans="1:11" ht="15" customHeight="1" x14ac:dyDescent="0.35">
      <c r="A20" s="310" t="s">
        <v>186</v>
      </c>
      <c r="B20" s="299" t="s">
        <v>26</v>
      </c>
      <c r="C20" s="299"/>
      <c r="D20" s="304"/>
      <c r="E20" s="392" t="s">
        <v>585</v>
      </c>
      <c r="F20" s="389" t="s">
        <v>670</v>
      </c>
      <c r="G20" s="394" t="s">
        <v>586</v>
      </c>
      <c r="H20" s="124" t="s">
        <v>229</v>
      </c>
      <c r="I20" s="2"/>
      <c r="J20" s="80" t="s">
        <v>235</v>
      </c>
      <c r="K20" s="2"/>
    </row>
    <row r="21" spans="1:11" x14ac:dyDescent="0.35">
      <c r="A21" s="310"/>
      <c r="B21" s="299"/>
      <c r="C21" s="299"/>
      <c r="D21" s="304"/>
      <c r="E21" s="300"/>
      <c r="F21" s="390"/>
      <c r="G21" s="395"/>
      <c r="H21" s="124"/>
      <c r="I21" s="2"/>
      <c r="J21" s="80"/>
      <c r="K21" s="2"/>
    </row>
    <row r="22" spans="1:11" ht="57.5" customHeight="1" x14ac:dyDescent="0.35">
      <c r="A22" s="310"/>
      <c r="B22" s="299"/>
      <c r="C22" s="299"/>
      <c r="D22" s="304"/>
      <c r="E22" s="300"/>
      <c r="F22" s="386"/>
      <c r="G22" s="396"/>
      <c r="H22" s="124"/>
      <c r="I22" s="2"/>
      <c r="J22" s="80"/>
      <c r="K22" s="2"/>
    </row>
    <row r="23" spans="1:11" x14ac:dyDescent="0.35">
      <c r="A23" s="310" t="s">
        <v>187</v>
      </c>
      <c r="B23" s="299" t="s">
        <v>26</v>
      </c>
      <c r="C23" s="299"/>
      <c r="D23" s="299"/>
      <c r="E23" s="300" t="s">
        <v>236</v>
      </c>
      <c r="F23" s="389" t="s">
        <v>227</v>
      </c>
      <c r="G23" s="232" t="s">
        <v>464</v>
      </c>
      <c r="H23" s="124" t="s">
        <v>229</v>
      </c>
      <c r="I23" s="2"/>
      <c r="J23" s="80" t="s">
        <v>230</v>
      </c>
      <c r="K23" s="2"/>
    </row>
    <row r="24" spans="1:11" x14ac:dyDescent="0.35">
      <c r="A24" s="310"/>
      <c r="B24" s="299"/>
      <c r="C24" s="299"/>
      <c r="D24" s="299"/>
      <c r="E24" s="300"/>
      <c r="F24" s="390"/>
      <c r="G24" s="232" t="s">
        <v>465</v>
      </c>
      <c r="H24" s="124" t="s">
        <v>229</v>
      </c>
      <c r="I24" s="2"/>
      <c r="J24" s="80" t="s">
        <v>230</v>
      </c>
      <c r="K24" s="2"/>
    </row>
    <row r="25" spans="1:11" ht="60.4" customHeight="1" x14ac:dyDescent="0.35">
      <c r="A25" s="310"/>
      <c r="B25" s="299"/>
      <c r="C25" s="299"/>
      <c r="D25" s="299"/>
      <c r="E25" s="300"/>
      <c r="F25" s="386"/>
      <c r="G25" s="259"/>
      <c r="H25" s="80"/>
      <c r="I25" s="2"/>
      <c r="J25" s="80"/>
      <c r="K25" s="2"/>
    </row>
    <row r="26" spans="1:11" ht="17.25" customHeight="1" x14ac:dyDescent="0.35">
      <c r="A26" s="310" t="s">
        <v>188</v>
      </c>
      <c r="B26" s="299"/>
      <c r="C26" s="299" t="s">
        <v>219</v>
      </c>
      <c r="D26" s="397" t="s">
        <v>587</v>
      </c>
      <c r="E26" s="304"/>
      <c r="F26" s="123"/>
      <c r="G26" s="153"/>
      <c r="H26" s="124"/>
      <c r="I26" s="2"/>
      <c r="J26" s="80"/>
      <c r="K26" s="2"/>
    </row>
    <row r="27" spans="1:11" x14ac:dyDescent="0.35">
      <c r="A27" s="310"/>
      <c r="B27" s="299"/>
      <c r="C27" s="299"/>
      <c r="D27" s="302"/>
      <c r="E27" s="304"/>
      <c r="F27" s="123"/>
      <c r="G27" s="153"/>
      <c r="H27" s="124"/>
      <c r="I27" s="2"/>
      <c r="J27" s="80"/>
      <c r="K27" s="2"/>
    </row>
    <row r="28" spans="1:11" ht="31.5" customHeight="1" x14ac:dyDescent="0.35">
      <c r="A28" s="310"/>
      <c r="B28" s="299"/>
      <c r="C28" s="299"/>
      <c r="D28" s="303"/>
      <c r="E28" s="304"/>
      <c r="F28" s="123"/>
      <c r="G28" s="153"/>
      <c r="H28" s="124"/>
      <c r="I28" s="2"/>
      <c r="J28" s="80"/>
      <c r="K28" s="2"/>
    </row>
    <row r="29" spans="1:11" ht="28.5" customHeight="1" x14ac:dyDescent="0.35">
      <c r="A29" s="310" t="s">
        <v>37</v>
      </c>
      <c r="B29" s="299" t="s">
        <v>26</v>
      </c>
      <c r="C29" s="299"/>
      <c r="D29" s="306"/>
      <c r="E29" s="392" t="s">
        <v>591</v>
      </c>
      <c r="F29" s="123"/>
      <c r="G29" s="248" t="s">
        <v>588</v>
      </c>
      <c r="H29" s="124">
        <v>2027</v>
      </c>
      <c r="I29" s="2"/>
      <c r="J29" s="76" t="s">
        <v>589</v>
      </c>
      <c r="K29" s="2"/>
    </row>
    <row r="30" spans="1:11" x14ac:dyDescent="0.35">
      <c r="A30" s="310"/>
      <c r="B30" s="299"/>
      <c r="C30" s="299"/>
      <c r="D30" s="307"/>
      <c r="E30" s="300"/>
      <c r="F30" s="389"/>
      <c r="G30" s="395" t="s">
        <v>592</v>
      </c>
      <c r="H30" s="398" t="s">
        <v>229</v>
      </c>
      <c r="I30" s="2"/>
      <c r="J30" s="398" t="s">
        <v>590</v>
      </c>
      <c r="K30" s="2"/>
    </row>
    <row r="31" spans="1:11" ht="45.5" customHeight="1" x14ac:dyDescent="0.35">
      <c r="A31" s="310"/>
      <c r="B31" s="299"/>
      <c r="C31" s="299"/>
      <c r="D31" s="308"/>
      <c r="E31" s="300"/>
      <c r="F31" s="386"/>
      <c r="G31" s="396"/>
      <c r="H31" s="399"/>
      <c r="I31" s="2"/>
      <c r="J31" s="399"/>
      <c r="K31" s="2"/>
    </row>
    <row r="32" spans="1:11" ht="14.65" customHeight="1" x14ac:dyDescent="0.35">
      <c r="A32" s="310" t="s">
        <v>189</v>
      </c>
      <c r="B32" s="299"/>
      <c r="C32" s="299" t="s">
        <v>219</v>
      </c>
      <c r="D32" s="301" t="s">
        <v>237</v>
      </c>
      <c r="E32" s="304"/>
      <c r="F32" s="123"/>
      <c r="G32" s="153"/>
      <c r="H32" s="124"/>
      <c r="I32" s="2"/>
      <c r="J32" s="80"/>
      <c r="K32" s="2"/>
    </row>
    <row r="33" spans="1:11" x14ac:dyDescent="0.35">
      <c r="A33" s="310"/>
      <c r="B33" s="299"/>
      <c r="C33" s="299"/>
      <c r="D33" s="302"/>
      <c r="E33" s="304"/>
      <c r="F33" s="123"/>
      <c r="G33" s="153"/>
      <c r="H33" s="124"/>
      <c r="I33" s="2"/>
      <c r="J33" s="80"/>
      <c r="K33" s="2"/>
    </row>
    <row r="34" spans="1:11" x14ac:dyDescent="0.35">
      <c r="A34" s="310"/>
      <c r="B34" s="299"/>
      <c r="C34" s="299"/>
      <c r="D34" s="303"/>
      <c r="E34" s="304"/>
      <c r="F34" s="123"/>
      <c r="G34" s="153"/>
      <c r="H34" s="124"/>
      <c r="I34" s="2"/>
      <c r="J34" s="80"/>
      <c r="K34" s="2"/>
    </row>
    <row r="35" spans="1:11" ht="15.4" customHeight="1" x14ac:dyDescent="0.35">
      <c r="A35" s="310" t="s">
        <v>190</v>
      </c>
      <c r="B35" s="299" t="s">
        <v>26</v>
      </c>
      <c r="C35" s="299"/>
      <c r="D35" s="299"/>
      <c r="E35" s="305" t="s">
        <v>227</v>
      </c>
      <c r="F35" s="389" t="s">
        <v>227</v>
      </c>
      <c r="G35" s="232" t="s">
        <v>466</v>
      </c>
      <c r="H35" s="124" t="s">
        <v>229</v>
      </c>
      <c r="I35" s="2"/>
      <c r="J35" s="80" t="s">
        <v>230</v>
      </c>
      <c r="K35" s="2"/>
    </row>
    <row r="36" spans="1:11" x14ac:dyDescent="0.35">
      <c r="A36" s="310"/>
      <c r="B36" s="299"/>
      <c r="C36" s="299"/>
      <c r="D36" s="299"/>
      <c r="E36" s="305"/>
      <c r="F36" s="390"/>
      <c r="G36" s="232" t="s">
        <v>467</v>
      </c>
      <c r="H36" s="124" t="s">
        <v>229</v>
      </c>
      <c r="I36" s="2"/>
      <c r="J36" s="80" t="s">
        <v>230</v>
      </c>
      <c r="K36" s="2"/>
    </row>
    <row r="37" spans="1:11" x14ac:dyDescent="0.35">
      <c r="A37" s="310"/>
      <c r="B37" s="299"/>
      <c r="C37" s="299"/>
      <c r="D37" s="299"/>
      <c r="E37" s="305"/>
      <c r="F37" s="386"/>
      <c r="G37" s="232" t="s">
        <v>468</v>
      </c>
      <c r="H37" s="124" t="s">
        <v>229</v>
      </c>
      <c r="I37" s="2"/>
      <c r="J37" s="80" t="s">
        <v>230</v>
      </c>
      <c r="K37" s="2"/>
    </row>
    <row r="38" spans="1:11" ht="16.149999999999999" customHeight="1" x14ac:dyDescent="0.35">
      <c r="A38" s="310" t="s">
        <v>38</v>
      </c>
      <c r="B38" s="299" t="s">
        <v>26</v>
      </c>
      <c r="C38" s="299"/>
      <c r="D38" s="299"/>
      <c r="E38" s="300" t="s">
        <v>238</v>
      </c>
      <c r="F38" s="389" t="s">
        <v>227</v>
      </c>
      <c r="G38" s="251" t="s">
        <v>509</v>
      </c>
      <c r="H38" s="124">
        <v>2028</v>
      </c>
      <c r="I38" s="2"/>
      <c r="J38" s="80" t="s">
        <v>230</v>
      </c>
      <c r="K38" s="2"/>
    </row>
    <row r="39" spans="1:11" x14ac:dyDescent="0.35">
      <c r="A39" s="310"/>
      <c r="B39" s="299"/>
      <c r="C39" s="299"/>
      <c r="D39" s="299"/>
      <c r="E39" s="300"/>
      <c r="F39" s="390"/>
      <c r="G39" s="232" t="s">
        <v>469</v>
      </c>
      <c r="H39" s="124" t="s">
        <v>229</v>
      </c>
      <c r="I39" s="2"/>
      <c r="J39" s="80" t="s">
        <v>230</v>
      </c>
      <c r="K39" s="2"/>
    </row>
    <row r="40" spans="1:11" ht="115.15" customHeight="1" x14ac:dyDescent="0.35">
      <c r="A40" s="310"/>
      <c r="B40" s="299"/>
      <c r="C40" s="299"/>
      <c r="D40" s="299"/>
      <c r="E40" s="300"/>
      <c r="F40" s="386"/>
      <c r="G40" s="259"/>
      <c r="H40" s="80"/>
      <c r="I40" s="2"/>
      <c r="J40" s="80"/>
      <c r="K40" s="2"/>
    </row>
    <row r="41" spans="1:11" ht="13.9" customHeight="1" x14ac:dyDescent="0.35">
      <c r="A41" s="310" t="s">
        <v>39</v>
      </c>
      <c r="B41" s="299" t="s">
        <v>26</v>
      </c>
      <c r="C41" s="299"/>
      <c r="D41" s="299"/>
      <c r="E41" s="300" t="s">
        <v>239</v>
      </c>
      <c r="F41" s="389" t="s">
        <v>227</v>
      </c>
      <c r="G41" s="251" t="s">
        <v>510</v>
      </c>
      <c r="H41" s="124" t="s">
        <v>229</v>
      </c>
      <c r="I41" s="2"/>
      <c r="J41" s="80" t="s">
        <v>230</v>
      </c>
      <c r="K41" s="2"/>
    </row>
    <row r="42" spans="1:11" x14ac:dyDescent="0.35">
      <c r="A42" s="310"/>
      <c r="B42" s="299"/>
      <c r="C42" s="299"/>
      <c r="D42" s="299"/>
      <c r="E42" s="300"/>
      <c r="F42" s="390"/>
      <c r="G42" s="251" t="s">
        <v>593</v>
      </c>
      <c r="H42" s="124" t="s">
        <v>229</v>
      </c>
      <c r="I42" s="2"/>
      <c r="J42" s="80" t="s">
        <v>230</v>
      </c>
      <c r="K42" s="2"/>
    </row>
    <row r="43" spans="1:11" ht="30.4" customHeight="1" x14ac:dyDescent="0.35">
      <c r="A43" s="310"/>
      <c r="B43" s="299"/>
      <c r="C43" s="299"/>
      <c r="D43" s="299"/>
      <c r="E43" s="300"/>
      <c r="F43" s="386"/>
      <c r="G43" s="251" t="s">
        <v>511</v>
      </c>
      <c r="H43" s="80" t="s">
        <v>229</v>
      </c>
      <c r="I43" s="2"/>
      <c r="J43" s="80" t="s">
        <v>230</v>
      </c>
      <c r="K43" s="2"/>
    </row>
    <row r="44" spans="1:11" ht="29" x14ac:dyDescent="0.35">
      <c r="A44" s="83" t="s">
        <v>594</v>
      </c>
      <c r="B44" s="383" t="s">
        <v>26</v>
      </c>
      <c r="C44" s="383"/>
      <c r="D44" s="383"/>
      <c r="E44" s="401" t="s">
        <v>227</v>
      </c>
      <c r="F44" s="123" t="s">
        <v>227</v>
      </c>
      <c r="G44" s="251" t="s">
        <v>512</v>
      </c>
      <c r="H44" s="80" t="s">
        <v>229</v>
      </c>
      <c r="I44" s="2"/>
      <c r="J44" s="80" t="s">
        <v>230</v>
      </c>
      <c r="K44" s="2"/>
    </row>
    <row r="45" spans="1:11" x14ac:dyDescent="0.35">
      <c r="A45" s="83"/>
      <c r="B45" s="383"/>
      <c r="C45" s="383"/>
      <c r="D45" s="383"/>
      <c r="E45" s="383"/>
      <c r="F45" s="123"/>
      <c r="G45" s="153"/>
      <c r="H45" s="124"/>
      <c r="I45" s="2"/>
      <c r="J45" s="2"/>
      <c r="K45" s="2"/>
    </row>
  </sheetData>
  <mergeCells count="80">
    <mergeCell ref="J30:J31"/>
    <mergeCell ref="F30:F31"/>
    <mergeCell ref="F38:F40"/>
    <mergeCell ref="F35:F37"/>
    <mergeCell ref="F41:F43"/>
    <mergeCell ref="F13:F16"/>
    <mergeCell ref="G20:G22"/>
    <mergeCell ref="G30:G31"/>
    <mergeCell ref="H30:H31"/>
    <mergeCell ref="F23:F25"/>
    <mergeCell ref="F20:F22"/>
    <mergeCell ref="E10:E12"/>
    <mergeCell ref="A2:K2"/>
    <mergeCell ref="A8:A9"/>
    <mergeCell ref="E8:E9"/>
    <mergeCell ref="A4:A7"/>
    <mergeCell ref="B4:B7"/>
    <mergeCell ref="C4:C7"/>
    <mergeCell ref="D4:D7"/>
    <mergeCell ref="E4:E7"/>
    <mergeCell ref="F4:F7"/>
    <mergeCell ref="F10:F12"/>
    <mergeCell ref="F8:F9"/>
    <mergeCell ref="A35:A37"/>
    <mergeCell ref="A38:A40"/>
    <mergeCell ref="A10:A12"/>
    <mergeCell ref="A13:A16"/>
    <mergeCell ref="A17:A19"/>
    <mergeCell ref="A20:A22"/>
    <mergeCell ref="A23:A25"/>
    <mergeCell ref="A41:A43"/>
    <mergeCell ref="B8:B9"/>
    <mergeCell ref="C8:C9"/>
    <mergeCell ref="D8:D9"/>
    <mergeCell ref="B10:B12"/>
    <mergeCell ref="C10:C12"/>
    <mergeCell ref="D10:D12"/>
    <mergeCell ref="B13:B16"/>
    <mergeCell ref="C13:C16"/>
    <mergeCell ref="A26:A28"/>
    <mergeCell ref="A29:A31"/>
    <mergeCell ref="A32:A34"/>
    <mergeCell ref="D13:D16"/>
    <mergeCell ref="E13:E16"/>
    <mergeCell ref="B17:B19"/>
    <mergeCell ref="C17:C19"/>
    <mergeCell ref="D17:D19"/>
    <mergeCell ref="E17:E19"/>
    <mergeCell ref="B20:B22"/>
    <mergeCell ref="C20:C22"/>
    <mergeCell ref="D20:D22"/>
    <mergeCell ref="E20:E22"/>
    <mergeCell ref="B23:B25"/>
    <mergeCell ref="C23:C25"/>
    <mergeCell ref="D23:D25"/>
    <mergeCell ref="E23:E25"/>
    <mergeCell ref="B26:B28"/>
    <mergeCell ref="C26:C28"/>
    <mergeCell ref="D26:D28"/>
    <mergeCell ref="E26:E28"/>
    <mergeCell ref="B29:B31"/>
    <mergeCell ref="C29:C31"/>
    <mergeCell ref="D29:D31"/>
    <mergeCell ref="E29:E31"/>
    <mergeCell ref="B32:B34"/>
    <mergeCell ref="C32:C34"/>
    <mergeCell ref="D32:D34"/>
    <mergeCell ref="E32:E34"/>
    <mergeCell ref="B35:B37"/>
    <mergeCell ref="C35:C37"/>
    <mergeCell ref="D35:D37"/>
    <mergeCell ref="E35:E37"/>
    <mergeCell ref="B38:B40"/>
    <mergeCell ref="C38:C40"/>
    <mergeCell ref="D38:D40"/>
    <mergeCell ref="E38:E40"/>
    <mergeCell ref="B41:B43"/>
    <mergeCell ref="C41:C43"/>
    <mergeCell ref="D41:D43"/>
    <mergeCell ref="E41:E43"/>
  </mergeCells>
  <hyperlinks>
    <hyperlink ref="A1" location="Sisujuht!A1" display="Algusesse" xr:uid="{00000000-0004-0000-08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4"/>
  <sheetViews>
    <sheetView topLeftCell="A25" zoomScaleNormal="100" workbookViewId="0">
      <selection activeCell="J24" sqref="J24"/>
    </sheetView>
  </sheetViews>
  <sheetFormatPr defaultRowHeight="14.5" x14ac:dyDescent="0.35"/>
  <cols>
    <col min="1" max="1" width="50.7265625" customWidth="1"/>
    <col min="2" max="2" width="10.7265625" customWidth="1"/>
    <col min="3" max="3" width="11.7265625" customWidth="1"/>
    <col min="4" max="4" width="23.26953125" customWidth="1"/>
    <col min="5" max="5" width="28.453125" style="131" customWidth="1"/>
    <col min="6" max="6" width="26.7265625" style="125" customWidth="1"/>
    <col min="7" max="7" width="70.36328125" style="407" customWidth="1"/>
    <col min="8" max="8" width="26.7265625" customWidth="1"/>
    <col min="9" max="9" width="25.7265625" hidden="1" customWidth="1"/>
    <col min="10" max="10" width="27.7265625" customWidth="1"/>
    <col min="11" max="11" width="26.26953125" customWidth="1"/>
  </cols>
  <sheetData>
    <row r="1" spans="1:11" x14ac:dyDescent="0.35">
      <c r="A1" s="71" t="s">
        <v>13</v>
      </c>
      <c r="B1" s="84"/>
      <c r="C1" s="2"/>
      <c r="D1" s="2"/>
      <c r="E1" s="130"/>
      <c r="F1" s="258"/>
      <c r="G1" s="402"/>
      <c r="H1" s="2"/>
      <c r="I1" s="2"/>
      <c r="J1" s="2"/>
      <c r="K1" s="2"/>
    </row>
    <row r="2" spans="1:11" x14ac:dyDescent="0.35">
      <c r="A2" s="311" t="s">
        <v>5</v>
      </c>
      <c r="B2" s="312"/>
      <c r="C2" s="312"/>
      <c r="D2" s="312"/>
      <c r="E2" s="312"/>
      <c r="F2" s="312"/>
      <c r="G2" s="312"/>
      <c r="H2" s="312"/>
      <c r="I2" s="312"/>
      <c r="J2" s="312"/>
      <c r="K2" s="312"/>
    </row>
    <row r="3" spans="1:11" s="112" customFormat="1" ht="29" x14ac:dyDescent="0.35">
      <c r="A3" s="92" t="s">
        <v>14</v>
      </c>
      <c r="B3" s="93" t="s">
        <v>15</v>
      </c>
      <c r="C3" s="93" t="s">
        <v>16</v>
      </c>
      <c r="D3" s="92" t="s">
        <v>17</v>
      </c>
      <c r="E3" s="129" t="s">
        <v>18</v>
      </c>
      <c r="F3" s="126" t="s">
        <v>19</v>
      </c>
      <c r="G3" s="129" t="s">
        <v>20</v>
      </c>
      <c r="H3" s="92" t="s">
        <v>21</v>
      </c>
      <c r="I3" s="92" t="s">
        <v>22</v>
      </c>
      <c r="J3" s="90" t="s">
        <v>23</v>
      </c>
      <c r="K3" s="111" t="s">
        <v>24</v>
      </c>
    </row>
    <row r="4" spans="1:11" ht="29.25" customHeight="1" x14ac:dyDescent="0.35">
      <c r="A4" s="310" t="s">
        <v>40</v>
      </c>
      <c r="B4" s="299" t="s">
        <v>26</v>
      </c>
      <c r="C4" s="299"/>
      <c r="D4" s="299"/>
      <c r="E4" s="314" t="s">
        <v>240</v>
      </c>
      <c r="F4" s="389" t="s">
        <v>227</v>
      </c>
      <c r="G4" s="403" t="s">
        <v>598</v>
      </c>
      <c r="H4" s="80" t="s">
        <v>229</v>
      </c>
      <c r="I4" s="80"/>
      <c r="J4" s="80" t="s">
        <v>230</v>
      </c>
      <c r="K4" s="80"/>
    </row>
    <row r="5" spans="1:11" x14ac:dyDescent="0.35">
      <c r="A5" s="310"/>
      <c r="B5" s="299"/>
      <c r="C5" s="299"/>
      <c r="D5" s="299"/>
      <c r="E5" s="313"/>
      <c r="F5" s="390"/>
      <c r="G5" s="403" t="s">
        <v>562</v>
      </c>
      <c r="H5" s="80" t="s">
        <v>229</v>
      </c>
      <c r="I5" s="80"/>
      <c r="J5" s="80" t="s">
        <v>230</v>
      </c>
      <c r="K5" s="80"/>
    </row>
    <row r="6" spans="1:11" x14ac:dyDescent="0.35">
      <c r="A6" s="310"/>
      <c r="B6" s="299"/>
      <c r="C6" s="299"/>
      <c r="D6" s="299"/>
      <c r="E6" s="313"/>
      <c r="F6" s="390"/>
      <c r="G6" s="403" t="s">
        <v>595</v>
      </c>
      <c r="H6" s="80" t="s">
        <v>229</v>
      </c>
      <c r="I6" s="80"/>
      <c r="J6" s="80" t="s">
        <v>230</v>
      </c>
      <c r="K6" s="80"/>
    </row>
    <row r="7" spans="1:11" x14ac:dyDescent="0.35">
      <c r="A7" s="310"/>
      <c r="B7" s="299"/>
      <c r="C7" s="299"/>
      <c r="D7" s="299"/>
      <c r="E7" s="313"/>
      <c r="F7" s="386"/>
      <c r="G7" s="404" t="s">
        <v>663</v>
      </c>
      <c r="H7" s="80">
        <v>2028</v>
      </c>
      <c r="I7" s="80"/>
      <c r="J7" s="80" t="s">
        <v>230</v>
      </c>
      <c r="K7" s="80"/>
    </row>
    <row r="8" spans="1:11" x14ac:dyDescent="0.35">
      <c r="A8" s="330" t="s">
        <v>191</v>
      </c>
      <c r="B8" s="384" t="s">
        <v>26</v>
      </c>
      <c r="C8" s="384"/>
      <c r="D8" s="384"/>
      <c r="E8" s="448" t="s">
        <v>241</v>
      </c>
      <c r="F8" s="389" t="s">
        <v>242</v>
      </c>
      <c r="G8" s="405" t="s">
        <v>513</v>
      </c>
      <c r="H8" s="80" t="s">
        <v>229</v>
      </c>
      <c r="I8" s="80"/>
      <c r="J8" s="80" t="s">
        <v>230</v>
      </c>
      <c r="K8" s="80"/>
    </row>
    <row r="9" spans="1:11" ht="29" x14ac:dyDescent="0.35">
      <c r="A9" s="393"/>
      <c r="B9" s="390"/>
      <c r="C9" s="390"/>
      <c r="D9" s="390"/>
      <c r="E9" s="390"/>
      <c r="F9" s="390"/>
      <c r="G9" s="405" t="s">
        <v>665</v>
      </c>
      <c r="H9" s="80" t="s">
        <v>229</v>
      </c>
      <c r="I9" s="80"/>
      <c r="J9" s="80" t="s">
        <v>230</v>
      </c>
      <c r="K9" s="80"/>
    </row>
    <row r="10" spans="1:11" ht="29" x14ac:dyDescent="0.35">
      <c r="A10" s="382"/>
      <c r="B10" s="386"/>
      <c r="C10" s="386"/>
      <c r="D10" s="386"/>
      <c r="E10" s="386"/>
      <c r="F10" s="386"/>
      <c r="G10" s="405" t="s">
        <v>666</v>
      </c>
      <c r="H10" s="80">
        <v>2027</v>
      </c>
      <c r="I10" s="80"/>
      <c r="J10" s="80" t="s">
        <v>230</v>
      </c>
      <c r="K10" s="80"/>
    </row>
    <row r="11" spans="1:11" ht="16.149999999999999" customHeight="1" x14ac:dyDescent="0.35">
      <c r="A11" s="310" t="s">
        <v>41</v>
      </c>
      <c r="B11" s="299" t="s">
        <v>26</v>
      </c>
      <c r="C11" s="299"/>
      <c r="D11" s="299"/>
      <c r="E11" s="313" t="s">
        <v>243</v>
      </c>
      <c r="F11" s="389" t="s">
        <v>227</v>
      </c>
      <c r="G11" s="403" t="s">
        <v>596</v>
      </c>
      <c r="H11" s="80" t="s">
        <v>229</v>
      </c>
      <c r="I11" s="80"/>
      <c r="J11" s="80" t="s">
        <v>230</v>
      </c>
      <c r="K11" s="80"/>
    </row>
    <row r="12" spans="1:11" x14ac:dyDescent="0.35">
      <c r="A12" s="310"/>
      <c r="B12" s="299"/>
      <c r="C12" s="299"/>
      <c r="D12" s="299"/>
      <c r="E12" s="313"/>
      <c r="F12" s="390"/>
      <c r="G12" s="403" t="s">
        <v>597</v>
      </c>
      <c r="H12" s="80" t="s">
        <v>229</v>
      </c>
      <c r="I12" s="80"/>
      <c r="J12" s="80" t="s">
        <v>230</v>
      </c>
      <c r="K12" s="80"/>
    </row>
    <row r="13" spans="1:11" x14ac:dyDescent="0.35">
      <c r="A13" s="310"/>
      <c r="B13" s="299"/>
      <c r="C13" s="299"/>
      <c r="D13" s="299"/>
      <c r="E13" s="313"/>
      <c r="F13" s="386"/>
      <c r="G13" s="406"/>
      <c r="H13" s="80"/>
      <c r="I13" s="80"/>
      <c r="J13" s="80"/>
      <c r="K13" s="80"/>
    </row>
    <row r="14" spans="1:11" ht="38.25" customHeight="1" x14ac:dyDescent="0.35">
      <c r="A14" s="310" t="s">
        <v>42</v>
      </c>
      <c r="B14" s="299" t="s">
        <v>26</v>
      </c>
      <c r="C14" s="299"/>
      <c r="D14" s="299"/>
      <c r="E14" s="313" t="s">
        <v>250</v>
      </c>
      <c r="F14" s="389" t="s">
        <v>227</v>
      </c>
      <c r="G14" s="403" t="s">
        <v>599</v>
      </c>
      <c r="H14" s="80">
        <v>2028</v>
      </c>
      <c r="I14" s="80"/>
      <c r="J14" s="80" t="s">
        <v>230</v>
      </c>
      <c r="K14" s="80"/>
    </row>
    <row r="15" spans="1:11" x14ac:dyDescent="0.35">
      <c r="A15" s="310"/>
      <c r="B15" s="299"/>
      <c r="C15" s="299"/>
      <c r="D15" s="299"/>
      <c r="E15" s="313"/>
      <c r="F15" s="390"/>
      <c r="G15" s="406"/>
      <c r="H15" s="80"/>
      <c r="I15" s="80"/>
      <c r="J15" s="80"/>
      <c r="K15" s="80"/>
    </row>
    <row r="16" spans="1:11" x14ac:dyDescent="0.35">
      <c r="A16" s="310"/>
      <c r="B16" s="299"/>
      <c r="C16" s="299"/>
      <c r="D16" s="299"/>
      <c r="E16" s="313"/>
      <c r="F16" s="386"/>
      <c r="G16" s="376"/>
      <c r="H16" s="80"/>
      <c r="I16" s="80"/>
      <c r="J16" s="80"/>
      <c r="K16" s="80"/>
    </row>
    <row r="17" spans="1:11" ht="48.75" customHeight="1" x14ac:dyDescent="0.35">
      <c r="A17" s="310" t="s">
        <v>43</v>
      </c>
      <c r="B17" s="299" t="s">
        <v>26</v>
      </c>
      <c r="C17" s="299"/>
      <c r="D17" s="299"/>
      <c r="E17" s="313" t="s">
        <v>244</v>
      </c>
      <c r="F17" s="389" t="s">
        <v>227</v>
      </c>
      <c r="G17" s="404" t="s">
        <v>514</v>
      </c>
      <c r="H17" s="80" t="s">
        <v>229</v>
      </c>
      <c r="I17" s="80"/>
      <c r="J17" s="80" t="s">
        <v>230</v>
      </c>
      <c r="K17" s="80"/>
    </row>
    <row r="18" spans="1:11" ht="31.15" customHeight="1" x14ac:dyDescent="0.35">
      <c r="A18" s="310"/>
      <c r="B18" s="299"/>
      <c r="C18" s="299"/>
      <c r="D18" s="299"/>
      <c r="E18" s="313"/>
      <c r="F18" s="390"/>
      <c r="G18" s="404" t="s">
        <v>515</v>
      </c>
      <c r="H18" s="80" t="s">
        <v>229</v>
      </c>
      <c r="I18" s="80"/>
      <c r="J18" s="80" t="s">
        <v>230</v>
      </c>
      <c r="K18" s="80"/>
    </row>
    <row r="19" spans="1:11" ht="35.65" customHeight="1" x14ac:dyDescent="0.35">
      <c r="A19" s="310"/>
      <c r="B19" s="299"/>
      <c r="C19" s="299"/>
      <c r="D19" s="299"/>
      <c r="E19" s="313"/>
      <c r="F19" s="386"/>
      <c r="G19" s="404" t="s">
        <v>600</v>
      </c>
      <c r="H19" s="80">
        <v>2028</v>
      </c>
      <c r="I19" s="80"/>
      <c r="J19" s="80" t="s">
        <v>230</v>
      </c>
      <c r="K19" s="80"/>
    </row>
    <row r="20" spans="1:11" ht="29.25" customHeight="1" x14ac:dyDescent="0.35">
      <c r="A20" s="310" t="s">
        <v>44</v>
      </c>
      <c r="B20" s="299" t="s">
        <v>26</v>
      </c>
      <c r="C20" s="299"/>
      <c r="D20" s="299"/>
      <c r="E20" s="313" t="s">
        <v>248</v>
      </c>
      <c r="F20" s="389" t="s">
        <v>223</v>
      </c>
      <c r="G20" s="387" t="s">
        <v>660</v>
      </c>
      <c r="H20" s="80" t="s">
        <v>229</v>
      </c>
      <c r="I20" s="80"/>
      <c r="J20" s="76" t="s">
        <v>485</v>
      </c>
      <c r="K20" s="80"/>
    </row>
    <row r="21" spans="1:11" ht="29" x14ac:dyDescent="0.35">
      <c r="A21" s="310"/>
      <c r="B21" s="299"/>
      <c r="C21" s="299"/>
      <c r="D21" s="299"/>
      <c r="E21" s="313"/>
      <c r="F21" s="390"/>
      <c r="G21" s="387" t="s">
        <v>516</v>
      </c>
      <c r="H21" s="80" t="s">
        <v>229</v>
      </c>
      <c r="I21" s="80"/>
      <c r="J21" s="80" t="s">
        <v>230</v>
      </c>
      <c r="K21" s="80"/>
    </row>
    <row r="22" spans="1:11" ht="29.5" customHeight="1" x14ac:dyDescent="0.35">
      <c r="A22" s="310"/>
      <c r="B22" s="299"/>
      <c r="C22" s="299"/>
      <c r="D22" s="299"/>
      <c r="E22" s="313"/>
      <c r="F22" s="386"/>
      <c r="G22" s="387" t="s">
        <v>664</v>
      </c>
      <c r="H22" s="80">
        <v>2030</v>
      </c>
      <c r="I22" s="80"/>
      <c r="J22" s="80" t="s">
        <v>575</v>
      </c>
      <c r="K22" s="80"/>
    </row>
    <row r="23" spans="1:11" ht="35.65" customHeight="1" x14ac:dyDescent="0.35">
      <c r="A23" s="310" t="s">
        <v>45</v>
      </c>
      <c r="B23" s="299" t="s">
        <v>26</v>
      </c>
      <c r="C23" s="299"/>
      <c r="D23" s="299"/>
      <c r="E23" s="314" t="s">
        <v>488</v>
      </c>
      <c r="F23" s="389" t="s">
        <v>227</v>
      </c>
      <c r="G23" s="387" t="s">
        <v>517</v>
      </c>
      <c r="H23" s="80" t="s">
        <v>229</v>
      </c>
      <c r="I23" s="80"/>
      <c r="J23" s="76" t="s">
        <v>486</v>
      </c>
      <c r="K23" s="80"/>
    </row>
    <row r="24" spans="1:11" ht="36" customHeight="1" x14ac:dyDescent="0.35">
      <c r="A24" s="310"/>
      <c r="B24" s="299"/>
      <c r="C24" s="299"/>
      <c r="D24" s="299"/>
      <c r="E24" s="313"/>
      <c r="F24" s="390"/>
      <c r="G24" s="387" t="s">
        <v>518</v>
      </c>
      <c r="H24" s="80" t="s">
        <v>229</v>
      </c>
      <c r="I24" s="80"/>
      <c r="J24" s="76" t="s">
        <v>486</v>
      </c>
      <c r="K24" s="80"/>
    </row>
    <row r="25" spans="1:11" ht="38.65" customHeight="1" x14ac:dyDescent="0.35">
      <c r="A25" s="310"/>
      <c r="B25" s="299"/>
      <c r="C25" s="299"/>
      <c r="D25" s="299"/>
      <c r="E25" s="313"/>
      <c r="F25" s="386"/>
      <c r="G25" s="387" t="s">
        <v>669</v>
      </c>
      <c r="H25" s="80" t="s">
        <v>229</v>
      </c>
      <c r="I25" s="80"/>
      <c r="J25" s="76" t="s">
        <v>487</v>
      </c>
      <c r="K25" s="80"/>
    </row>
    <row r="26" spans="1:11" ht="43.15" customHeight="1" x14ac:dyDescent="0.35">
      <c r="A26" s="310" t="s">
        <v>192</v>
      </c>
      <c r="B26" s="299" t="s">
        <v>26</v>
      </c>
      <c r="C26" s="299"/>
      <c r="D26" s="299"/>
      <c r="E26" s="313" t="s">
        <v>246</v>
      </c>
      <c r="F26" s="389" t="s">
        <v>227</v>
      </c>
      <c r="G26" s="387" t="s">
        <v>519</v>
      </c>
      <c r="H26" s="80" t="s">
        <v>229</v>
      </c>
      <c r="I26" s="80"/>
      <c r="J26" s="80" t="s">
        <v>245</v>
      </c>
      <c r="K26" s="80"/>
    </row>
    <row r="27" spans="1:11" x14ac:dyDescent="0.35">
      <c r="A27" s="310"/>
      <c r="B27" s="299"/>
      <c r="C27" s="299"/>
      <c r="D27" s="299"/>
      <c r="E27" s="313"/>
      <c r="F27" s="390"/>
      <c r="G27" s="387" t="s">
        <v>520</v>
      </c>
      <c r="H27" s="80" t="s">
        <v>229</v>
      </c>
      <c r="I27" s="80"/>
      <c r="J27" s="80" t="s">
        <v>230</v>
      </c>
      <c r="K27" s="80"/>
    </row>
    <row r="28" spans="1:11" ht="29" x14ac:dyDescent="0.35">
      <c r="A28" s="310"/>
      <c r="B28" s="299"/>
      <c r="C28" s="299"/>
      <c r="D28" s="299"/>
      <c r="E28" s="313"/>
      <c r="F28" s="386"/>
      <c r="G28" s="387" t="s">
        <v>661</v>
      </c>
      <c r="H28" s="80" t="s">
        <v>229</v>
      </c>
      <c r="I28" s="80"/>
      <c r="J28" s="80" t="s">
        <v>662</v>
      </c>
      <c r="K28" s="80"/>
    </row>
    <row r="29" spans="1:11" ht="29" x14ac:dyDescent="0.35">
      <c r="A29" s="83" t="s">
        <v>193</v>
      </c>
      <c r="B29" s="121"/>
      <c r="C29" s="121" t="s">
        <v>219</v>
      </c>
      <c r="D29" s="121" t="s">
        <v>247</v>
      </c>
      <c r="E29" s="128" t="s">
        <v>249</v>
      </c>
      <c r="F29" s="123"/>
      <c r="G29" s="380"/>
      <c r="H29" s="80"/>
      <c r="I29" s="80"/>
      <c r="J29" s="80"/>
      <c r="K29" s="80"/>
    </row>
    <row r="30" spans="1:11" ht="29" x14ac:dyDescent="0.35">
      <c r="A30" s="310" t="s">
        <v>667</v>
      </c>
      <c r="B30" s="449" t="s">
        <v>26</v>
      </c>
      <c r="C30" s="417"/>
      <c r="D30" s="417"/>
      <c r="E30" s="450"/>
      <c r="F30" s="447" t="s">
        <v>227</v>
      </c>
      <c r="G30" s="387" t="s">
        <v>668</v>
      </c>
      <c r="H30" s="80" t="s">
        <v>229</v>
      </c>
      <c r="I30" s="2"/>
      <c r="J30" s="80" t="s">
        <v>230</v>
      </c>
      <c r="K30" s="2"/>
    </row>
    <row r="31" spans="1:11" x14ac:dyDescent="0.35">
      <c r="A31" s="318"/>
      <c r="B31" s="449"/>
      <c r="C31" s="417"/>
      <c r="D31" s="417"/>
      <c r="E31" s="417"/>
      <c r="F31" s="447"/>
      <c r="G31" s="387" t="s">
        <v>521</v>
      </c>
      <c r="H31" s="124">
        <v>2028</v>
      </c>
      <c r="I31" s="2"/>
      <c r="J31" s="80" t="s">
        <v>230</v>
      </c>
      <c r="K31" s="2"/>
    </row>
    <row r="32" spans="1:11" x14ac:dyDescent="0.35">
      <c r="A32" s="417"/>
      <c r="B32" s="449"/>
      <c r="C32" s="417"/>
      <c r="D32" s="417"/>
      <c r="E32" s="417"/>
      <c r="F32" s="447"/>
      <c r="G32" s="381"/>
      <c r="H32" s="124"/>
      <c r="I32" s="2"/>
      <c r="J32" s="80"/>
      <c r="K32" s="2"/>
    </row>
    <row r="33" spans="6:10" x14ac:dyDescent="0.35">
      <c r="F33"/>
      <c r="G33" s="77"/>
    </row>
    <row r="34" spans="6:10" x14ac:dyDescent="0.35">
      <c r="F34"/>
      <c r="G34" s="77"/>
    </row>
    <row r="35" spans="6:10" x14ac:dyDescent="0.35">
      <c r="F35"/>
      <c r="G35" s="77"/>
    </row>
    <row r="36" spans="6:10" x14ac:dyDescent="0.35">
      <c r="F36"/>
      <c r="G36" s="77"/>
    </row>
    <row r="37" spans="6:10" x14ac:dyDescent="0.35">
      <c r="F37"/>
      <c r="G37" s="77"/>
    </row>
    <row r="38" spans="6:10" x14ac:dyDescent="0.35">
      <c r="F38"/>
      <c r="G38" s="77"/>
    </row>
    <row r="39" spans="6:10" x14ac:dyDescent="0.35">
      <c r="F39"/>
      <c r="G39" s="77"/>
    </row>
    <row r="40" spans="6:10" x14ac:dyDescent="0.35">
      <c r="J40" s="77"/>
    </row>
    <row r="41" spans="6:10" x14ac:dyDescent="0.35">
      <c r="J41" s="77"/>
    </row>
    <row r="42" spans="6:10" x14ac:dyDescent="0.35">
      <c r="J42" s="77"/>
    </row>
    <row r="43" spans="6:10" x14ac:dyDescent="0.35">
      <c r="J43" s="77"/>
    </row>
    <row r="44" spans="6:10" x14ac:dyDescent="0.35">
      <c r="J44" s="77"/>
    </row>
  </sheetData>
  <mergeCells count="55">
    <mergeCell ref="F26:F28"/>
    <mergeCell ref="F23:F25"/>
    <mergeCell ref="F20:F22"/>
    <mergeCell ref="A30:A32"/>
    <mergeCell ref="B30:B32"/>
    <mergeCell ref="C30:C32"/>
    <mergeCell ref="D30:D32"/>
    <mergeCell ref="E30:E32"/>
    <mergeCell ref="F30:F32"/>
    <mergeCell ref="F14:F16"/>
    <mergeCell ref="F17:F19"/>
    <mergeCell ref="F8:F10"/>
    <mergeCell ref="E8:E10"/>
    <mergeCell ref="D8:D10"/>
    <mergeCell ref="A2:K2"/>
    <mergeCell ref="A4:A7"/>
    <mergeCell ref="A11:A13"/>
    <mergeCell ref="B4:B7"/>
    <mergeCell ref="C4:C7"/>
    <mergeCell ref="D4:D7"/>
    <mergeCell ref="E4:E7"/>
    <mergeCell ref="B11:B13"/>
    <mergeCell ref="C11:C13"/>
    <mergeCell ref="D11:D13"/>
    <mergeCell ref="E11:E13"/>
    <mergeCell ref="F4:F7"/>
    <mergeCell ref="F11:F13"/>
    <mergeCell ref="C8:C10"/>
    <mergeCell ref="B8:B10"/>
    <mergeCell ref="A8:A10"/>
    <mergeCell ref="A14:A16"/>
    <mergeCell ref="A17:A19"/>
    <mergeCell ref="A20:A22"/>
    <mergeCell ref="A23:A25"/>
    <mergeCell ref="A26:A28"/>
    <mergeCell ref="B14:B16"/>
    <mergeCell ref="C14:C16"/>
    <mergeCell ref="D14:D16"/>
    <mergeCell ref="E14:E16"/>
    <mergeCell ref="B17:B19"/>
    <mergeCell ref="C17:C19"/>
    <mergeCell ref="D17:D19"/>
    <mergeCell ref="E17:E19"/>
    <mergeCell ref="B26:B28"/>
    <mergeCell ref="C26:C28"/>
    <mergeCell ref="D26:D28"/>
    <mergeCell ref="E26:E28"/>
    <mergeCell ref="B20:B22"/>
    <mergeCell ref="C20:C22"/>
    <mergeCell ref="D20:D22"/>
    <mergeCell ref="E20:E22"/>
    <mergeCell ref="B23:B25"/>
    <mergeCell ref="C23:C25"/>
    <mergeCell ref="D23:D25"/>
    <mergeCell ref="E23:E25"/>
  </mergeCells>
  <phoneticPr fontId="11" type="noConversion"/>
  <hyperlinks>
    <hyperlink ref="A1" location="Sisujuht!A1" display="Algusesse" xr:uid="{00000000-0004-0000-07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7070-AC16-4629-BD40-583262F092BE}">
  <dimension ref="A1:K38"/>
  <sheetViews>
    <sheetView topLeftCell="A11" zoomScaleNormal="100" workbookViewId="0">
      <selection activeCell="F9" sqref="F9"/>
    </sheetView>
  </sheetViews>
  <sheetFormatPr defaultRowHeight="14.5" x14ac:dyDescent="0.35"/>
  <cols>
    <col min="1" max="1" width="50.7265625" customWidth="1"/>
    <col min="2" max="2" width="11.7265625" customWidth="1"/>
    <col min="3" max="3" width="14.7265625" customWidth="1"/>
    <col min="4" max="4" width="29.81640625" customWidth="1"/>
    <col min="5" max="5" width="28.54296875" customWidth="1"/>
    <col min="6" max="6" width="26.7265625" customWidth="1"/>
    <col min="7" max="7" width="59.7265625" style="407" customWidth="1"/>
    <col min="8" max="8" width="11.26953125" customWidth="1"/>
    <col min="9" max="9" width="24.453125" customWidth="1"/>
    <col min="10" max="10" width="26.7265625" customWidth="1"/>
    <col min="11" max="11" width="26.26953125" customWidth="1"/>
  </cols>
  <sheetData>
    <row r="1" spans="1:11" ht="22.15" customHeight="1" x14ac:dyDescent="0.35">
      <c r="A1" s="3" t="s">
        <v>13</v>
      </c>
      <c r="B1" s="78"/>
    </row>
    <row r="2" spans="1:11" ht="15" customHeight="1" x14ac:dyDescent="0.35">
      <c r="A2" s="311" t="s">
        <v>6</v>
      </c>
      <c r="B2" s="312"/>
      <c r="C2" s="312"/>
      <c r="D2" s="312"/>
      <c r="E2" s="312"/>
      <c r="F2" s="312"/>
      <c r="G2" s="312"/>
      <c r="H2" s="312"/>
      <c r="I2" s="312"/>
      <c r="J2" s="312"/>
      <c r="K2" s="312"/>
    </row>
    <row r="3" spans="1:11" s="112" customFormat="1" ht="29" x14ac:dyDescent="0.35">
      <c r="A3" s="92" t="s">
        <v>14</v>
      </c>
      <c r="B3" s="93" t="s">
        <v>15</v>
      </c>
      <c r="C3" s="93" t="s">
        <v>16</v>
      </c>
      <c r="D3" s="92" t="s">
        <v>17</v>
      </c>
      <c r="E3" s="92" t="s">
        <v>18</v>
      </c>
      <c r="F3" s="92" t="s">
        <v>19</v>
      </c>
      <c r="G3" s="129" t="s">
        <v>20</v>
      </c>
      <c r="H3" s="92" t="s">
        <v>21</v>
      </c>
      <c r="I3" s="92" t="s">
        <v>22</v>
      </c>
      <c r="J3" s="90" t="s">
        <v>23</v>
      </c>
      <c r="K3" s="111" t="s">
        <v>24</v>
      </c>
    </row>
    <row r="4" spans="1:11" ht="72.5" x14ac:dyDescent="0.35">
      <c r="A4" s="310" t="s">
        <v>194</v>
      </c>
      <c r="B4" s="299" t="s">
        <v>26</v>
      </c>
      <c r="C4" s="299"/>
      <c r="D4" s="305"/>
      <c r="E4" s="260" t="s">
        <v>253</v>
      </c>
      <c r="F4" s="400" t="s">
        <v>254</v>
      </c>
      <c r="G4" s="405" t="s">
        <v>652</v>
      </c>
      <c r="H4" s="80">
        <v>2029</v>
      </c>
      <c r="I4" s="76" t="s">
        <v>620</v>
      </c>
      <c r="J4" s="76" t="s">
        <v>230</v>
      </c>
      <c r="K4" s="80"/>
    </row>
    <row r="5" spans="1:11" ht="43.5" x14ac:dyDescent="0.35">
      <c r="A5" s="310"/>
      <c r="B5" s="299"/>
      <c r="C5" s="299"/>
      <c r="D5" s="305"/>
      <c r="E5" s="260"/>
      <c r="F5" s="382"/>
      <c r="G5" s="405" t="s">
        <v>522</v>
      </c>
      <c r="H5" s="80">
        <v>2028</v>
      </c>
      <c r="I5" s="76" t="s">
        <v>252</v>
      </c>
      <c r="J5" s="76" t="s">
        <v>251</v>
      </c>
      <c r="K5" s="80"/>
    </row>
    <row r="6" spans="1:11" ht="43.5" x14ac:dyDescent="0.35">
      <c r="A6" s="310" t="s">
        <v>45</v>
      </c>
      <c r="B6" s="299" t="s">
        <v>26</v>
      </c>
      <c r="C6" s="299"/>
      <c r="D6" s="305"/>
      <c r="E6" s="260" t="s">
        <v>255</v>
      </c>
      <c r="F6" s="76"/>
      <c r="G6" s="387" t="s">
        <v>523</v>
      </c>
      <c r="H6" s="80">
        <v>2026</v>
      </c>
      <c r="I6" s="76" t="s">
        <v>256</v>
      </c>
      <c r="J6" s="76" t="s">
        <v>251</v>
      </c>
      <c r="K6" s="80"/>
    </row>
    <row r="7" spans="1:11" ht="29" x14ac:dyDescent="0.35">
      <c r="A7" s="310"/>
      <c r="B7" s="299"/>
      <c r="C7" s="299"/>
      <c r="D7" s="305"/>
      <c r="E7" s="260"/>
      <c r="F7" s="76"/>
      <c r="G7" s="387" t="s">
        <v>524</v>
      </c>
      <c r="H7" s="80">
        <v>2028</v>
      </c>
      <c r="I7" s="76" t="s">
        <v>257</v>
      </c>
      <c r="J7" s="76" t="s">
        <v>230</v>
      </c>
      <c r="K7" s="80"/>
    </row>
    <row r="8" spans="1:11" x14ac:dyDescent="0.35">
      <c r="A8" s="310"/>
      <c r="B8" s="299"/>
      <c r="C8" s="299"/>
      <c r="D8" s="305"/>
      <c r="E8" s="260"/>
      <c r="F8" s="76"/>
      <c r="G8" s="381"/>
      <c r="H8" s="80"/>
      <c r="I8" s="76"/>
      <c r="J8" s="76"/>
      <c r="K8" s="80"/>
    </row>
    <row r="9" spans="1:11" ht="16.149999999999999" customHeight="1" x14ac:dyDescent="0.35">
      <c r="A9" s="310" t="s">
        <v>46</v>
      </c>
      <c r="B9" s="299"/>
      <c r="C9" s="299" t="s">
        <v>219</v>
      </c>
      <c r="D9" s="260" t="s">
        <v>259</v>
      </c>
      <c r="E9" s="305"/>
      <c r="F9" s="76"/>
      <c r="G9" s="376"/>
      <c r="H9" s="80"/>
      <c r="I9" s="76"/>
      <c r="J9" s="76"/>
      <c r="K9" s="80"/>
    </row>
    <row r="10" spans="1:11" ht="16.899999999999999" customHeight="1" x14ac:dyDescent="0.35">
      <c r="A10" s="310"/>
      <c r="B10" s="299"/>
      <c r="C10" s="299"/>
      <c r="D10" s="260"/>
      <c r="E10" s="305"/>
      <c r="F10" s="76"/>
      <c r="G10" s="376"/>
      <c r="H10" s="80"/>
      <c r="I10" s="76"/>
      <c r="J10" s="76"/>
      <c r="K10" s="80"/>
    </row>
    <row r="11" spans="1:11" ht="27.4" customHeight="1" x14ac:dyDescent="0.35">
      <c r="A11" s="310"/>
      <c r="B11" s="299"/>
      <c r="C11" s="299"/>
      <c r="D11" s="260"/>
      <c r="E11" s="305"/>
      <c r="F11" s="76"/>
      <c r="G11" s="376"/>
      <c r="H11" s="80"/>
      <c r="I11" s="76"/>
      <c r="J11" s="76"/>
      <c r="K11" s="80"/>
    </row>
    <row r="12" spans="1:11" ht="28.15" customHeight="1" x14ac:dyDescent="0.35">
      <c r="A12" s="310" t="s">
        <v>195</v>
      </c>
      <c r="B12" s="299" t="s">
        <v>26</v>
      </c>
      <c r="C12" s="299"/>
      <c r="D12" s="315"/>
      <c r="E12" s="260" t="s">
        <v>261</v>
      </c>
      <c r="F12" s="400" t="s">
        <v>260</v>
      </c>
      <c r="G12" s="405" t="s">
        <v>525</v>
      </c>
      <c r="H12" s="80">
        <v>2027</v>
      </c>
      <c r="I12" s="76" t="s">
        <v>262</v>
      </c>
      <c r="J12" s="76" t="s">
        <v>230</v>
      </c>
      <c r="K12" s="80"/>
    </row>
    <row r="13" spans="1:11" ht="29" x14ac:dyDescent="0.35">
      <c r="A13" s="310"/>
      <c r="B13" s="299"/>
      <c r="C13" s="299"/>
      <c r="D13" s="315"/>
      <c r="E13" s="260"/>
      <c r="F13" s="393"/>
      <c r="G13" s="387" t="s">
        <v>526</v>
      </c>
      <c r="H13" s="80">
        <v>2027</v>
      </c>
      <c r="I13" s="76" t="s">
        <v>262</v>
      </c>
      <c r="J13" s="76" t="s">
        <v>230</v>
      </c>
      <c r="K13" s="80"/>
    </row>
    <row r="14" spans="1:11" x14ac:dyDescent="0.35">
      <c r="A14" s="310"/>
      <c r="B14" s="299"/>
      <c r="C14" s="299"/>
      <c r="D14" s="315"/>
      <c r="E14" s="260"/>
      <c r="F14" s="382"/>
      <c r="G14" s="381"/>
      <c r="H14" s="80"/>
      <c r="I14" s="76"/>
      <c r="J14" s="76"/>
      <c r="K14" s="80"/>
    </row>
    <row r="15" spans="1:11" ht="29.25" customHeight="1" x14ac:dyDescent="0.35">
      <c r="A15" s="310" t="s">
        <v>196</v>
      </c>
      <c r="B15" s="299" t="s">
        <v>219</v>
      </c>
      <c r="C15" s="299"/>
      <c r="D15" s="408" t="s">
        <v>602</v>
      </c>
      <c r="E15" s="309"/>
      <c r="F15" s="318" t="s">
        <v>601</v>
      </c>
      <c r="G15" s="387" t="s">
        <v>527</v>
      </c>
      <c r="H15" s="80">
        <v>2027</v>
      </c>
      <c r="I15" s="76" t="s">
        <v>263</v>
      </c>
      <c r="J15" s="76" t="s">
        <v>603</v>
      </c>
      <c r="K15" s="80"/>
    </row>
    <row r="16" spans="1:11" ht="43.5" x14ac:dyDescent="0.35">
      <c r="A16" s="310"/>
      <c r="B16" s="299"/>
      <c r="C16" s="299"/>
      <c r="D16" s="260"/>
      <c r="E16" s="309"/>
      <c r="F16" s="318"/>
      <c r="G16" s="387" t="s">
        <v>528</v>
      </c>
      <c r="H16" s="80">
        <v>2028</v>
      </c>
      <c r="I16" s="76" t="s">
        <v>264</v>
      </c>
      <c r="J16" s="76" t="s">
        <v>230</v>
      </c>
      <c r="K16" s="80"/>
    </row>
    <row r="17" spans="1:11" hidden="1" x14ac:dyDescent="0.35">
      <c r="A17" s="83"/>
      <c r="B17" s="121"/>
      <c r="C17" s="121"/>
      <c r="D17" s="121"/>
      <c r="E17" s="121"/>
      <c r="F17" s="80"/>
      <c r="G17" s="376"/>
      <c r="H17" s="80"/>
      <c r="I17" s="80"/>
      <c r="J17" s="80"/>
      <c r="K17" s="80"/>
    </row>
    <row r="18" spans="1:11" hidden="1" x14ac:dyDescent="0.35">
      <c r="J18" s="77"/>
    </row>
    <row r="19" spans="1:11" x14ac:dyDescent="0.35">
      <c r="J19" s="77"/>
    </row>
    <row r="20" spans="1:11" x14ac:dyDescent="0.35">
      <c r="J20" s="77"/>
    </row>
    <row r="21" spans="1:11" x14ac:dyDescent="0.35">
      <c r="J21" s="77"/>
    </row>
    <row r="22" spans="1:11" x14ac:dyDescent="0.35">
      <c r="J22" s="77"/>
    </row>
    <row r="23" spans="1:11" x14ac:dyDescent="0.35">
      <c r="J23" s="77"/>
    </row>
    <row r="24" spans="1:11" x14ac:dyDescent="0.35">
      <c r="J24" s="77"/>
    </row>
    <row r="25" spans="1:11" x14ac:dyDescent="0.35">
      <c r="J25" s="77"/>
    </row>
    <row r="26" spans="1:11" x14ac:dyDescent="0.35">
      <c r="J26" s="77"/>
    </row>
    <row r="27" spans="1:11" x14ac:dyDescent="0.35">
      <c r="J27" s="77"/>
    </row>
    <row r="28" spans="1:11" x14ac:dyDescent="0.35">
      <c r="J28" s="77"/>
    </row>
    <row r="29" spans="1:11" x14ac:dyDescent="0.35">
      <c r="J29" s="77"/>
    </row>
    <row r="30" spans="1:11" x14ac:dyDescent="0.35">
      <c r="J30" s="77"/>
    </row>
    <row r="31" spans="1:11" x14ac:dyDescent="0.35">
      <c r="J31" s="77"/>
    </row>
    <row r="32" spans="1:11" x14ac:dyDescent="0.35">
      <c r="J32" s="77"/>
    </row>
    <row r="33" spans="10:10" x14ac:dyDescent="0.35">
      <c r="J33" s="77"/>
    </row>
    <row r="34" spans="10:10" x14ac:dyDescent="0.35">
      <c r="J34" s="77"/>
    </row>
    <row r="35" spans="10:10" x14ac:dyDescent="0.35">
      <c r="J35" s="77"/>
    </row>
    <row r="36" spans="10:10" x14ac:dyDescent="0.35">
      <c r="J36" s="77"/>
    </row>
    <row r="37" spans="10:10" x14ac:dyDescent="0.35">
      <c r="J37" s="77"/>
    </row>
    <row r="38" spans="10:10" x14ac:dyDescent="0.35">
      <c r="J38" s="77"/>
    </row>
  </sheetData>
  <mergeCells count="29">
    <mergeCell ref="F4:F5"/>
    <mergeCell ref="F12:F14"/>
    <mergeCell ref="F15:F16"/>
    <mergeCell ref="A12:A14"/>
    <mergeCell ref="A15:A16"/>
    <mergeCell ref="A6:A8"/>
    <mergeCell ref="A2:K2"/>
    <mergeCell ref="A4:A5"/>
    <mergeCell ref="A9:A11"/>
    <mergeCell ref="B4:B5"/>
    <mergeCell ref="C4:C5"/>
    <mergeCell ref="D4:D5"/>
    <mergeCell ref="E4:E5"/>
    <mergeCell ref="B6:B8"/>
    <mergeCell ref="C6:C8"/>
    <mergeCell ref="D6:D8"/>
    <mergeCell ref="E6:E8"/>
    <mergeCell ref="B9:B11"/>
    <mergeCell ref="B15:B16"/>
    <mergeCell ref="C15:C16"/>
    <mergeCell ref="D15:D16"/>
    <mergeCell ref="E15:E16"/>
    <mergeCell ref="E9:E11"/>
    <mergeCell ref="B12:B14"/>
    <mergeCell ref="C12:C14"/>
    <mergeCell ref="D12:D14"/>
    <mergeCell ref="E12:E14"/>
    <mergeCell ref="C9:C11"/>
    <mergeCell ref="D9:D11"/>
  </mergeCells>
  <hyperlinks>
    <hyperlink ref="A1" location="Sisujuht!A1" display="Algusesse" xr:uid="{001E5C1F-D916-47E8-99A7-5D3FE7C474D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zoomScaleNormal="100" workbookViewId="0">
      <selection activeCell="F11" sqref="F11"/>
    </sheetView>
  </sheetViews>
  <sheetFormatPr defaultRowHeight="14.5" x14ac:dyDescent="0.35"/>
  <cols>
    <col min="1" max="1" width="50.7265625" style="6" customWidth="1"/>
    <col min="2" max="2" width="8.7265625" style="146"/>
    <col min="3" max="3" width="8.7265625" style="142"/>
    <col min="4" max="4" width="29.26953125" customWidth="1"/>
    <col min="5" max="5" width="24.7265625" style="411" customWidth="1"/>
    <col min="6" max="6" width="26.7265625" customWidth="1"/>
    <col min="7" max="7" width="55.453125" customWidth="1"/>
    <col min="8" max="8" width="19.7265625" customWidth="1"/>
    <col min="9" max="9" width="33.1796875" customWidth="1"/>
    <col min="10" max="10" width="25.90625" customWidth="1"/>
    <col min="11" max="11" width="26.26953125" customWidth="1"/>
    <col min="12" max="13" width="27.1796875" customWidth="1"/>
  </cols>
  <sheetData>
    <row r="1" spans="1:19" x14ac:dyDescent="0.35">
      <c r="A1" s="70" t="s">
        <v>13</v>
      </c>
    </row>
    <row r="2" spans="1:19" ht="24.75" customHeight="1" x14ac:dyDescent="0.35">
      <c r="A2" s="311" t="s">
        <v>47</v>
      </c>
      <c r="B2" s="312"/>
      <c r="C2" s="312"/>
      <c r="D2" s="312"/>
      <c r="E2" s="312"/>
      <c r="F2" s="312"/>
      <c r="G2" s="316"/>
      <c r="H2" s="316"/>
      <c r="I2" s="316"/>
      <c r="J2" s="316"/>
      <c r="K2" s="317"/>
      <c r="L2" s="94"/>
      <c r="M2" s="94"/>
      <c r="N2" s="1"/>
      <c r="O2" s="1"/>
      <c r="P2" s="1"/>
      <c r="Q2" s="1"/>
      <c r="R2" s="1"/>
      <c r="S2" s="1"/>
    </row>
    <row r="3" spans="1:19" ht="29" x14ac:dyDescent="0.35">
      <c r="A3" s="91" t="s">
        <v>14</v>
      </c>
      <c r="B3" s="145" t="s">
        <v>48</v>
      </c>
      <c r="C3" s="145" t="s">
        <v>49</v>
      </c>
      <c r="D3" s="91" t="s">
        <v>18</v>
      </c>
      <c r="E3" s="126" t="s">
        <v>19</v>
      </c>
      <c r="F3" s="91" t="s">
        <v>17</v>
      </c>
      <c r="G3" s="91" t="s">
        <v>50</v>
      </c>
      <c r="H3" s="91" t="s">
        <v>21</v>
      </c>
      <c r="I3" s="91" t="s">
        <v>22</v>
      </c>
      <c r="J3" s="81" t="s">
        <v>23</v>
      </c>
      <c r="K3" s="82" t="s">
        <v>24</v>
      </c>
      <c r="L3" s="94"/>
      <c r="M3" s="94"/>
    </row>
    <row r="4" spans="1:19" ht="46.15" customHeight="1" x14ac:dyDescent="0.35">
      <c r="A4" s="310" t="s">
        <v>305</v>
      </c>
      <c r="B4" s="284" t="s">
        <v>26</v>
      </c>
      <c r="C4" s="284"/>
      <c r="D4" s="319" t="s">
        <v>317</v>
      </c>
      <c r="E4" s="412" t="s">
        <v>605</v>
      </c>
      <c r="F4" s="318"/>
      <c r="G4" s="254" t="s">
        <v>529</v>
      </c>
      <c r="H4" s="124">
        <v>2026</v>
      </c>
      <c r="I4" s="2" t="s">
        <v>322</v>
      </c>
      <c r="J4" s="124" t="s">
        <v>230</v>
      </c>
      <c r="K4" s="80"/>
      <c r="L4" s="79"/>
      <c r="M4" s="79"/>
    </row>
    <row r="5" spans="1:19" ht="29" x14ac:dyDescent="0.35">
      <c r="A5" s="310"/>
      <c r="B5" s="284"/>
      <c r="C5" s="284"/>
      <c r="D5" s="320"/>
      <c r="E5" s="413"/>
      <c r="F5" s="318"/>
      <c r="G5" s="409" t="s">
        <v>604</v>
      </c>
      <c r="H5" s="2" t="s">
        <v>229</v>
      </c>
      <c r="I5" s="2" t="s">
        <v>320</v>
      </c>
      <c r="J5" s="124" t="s">
        <v>318</v>
      </c>
      <c r="K5" s="80"/>
      <c r="L5" s="79"/>
      <c r="M5" s="79"/>
    </row>
    <row r="6" spans="1:19" ht="58" x14ac:dyDescent="0.35">
      <c r="A6" s="83" t="s">
        <v>168</v>
      </c>
      <c r="B6" s="147"/>
      <c r="C6" s="147" t="s">
        <v>219</v>
      </c>
      <c r="D6" s="132"/>
      <c r="E6" s="414" t="s">
        <v>217</v>
      </c>
      <c r="F6" s="151" t="s">
        <v>306</v>
      </c>
      <c r="G6" s="135"/>
      <c r="H6" s="2"/>
      <c r="I6" s="2"/>
      <c r="J6" s="80"/>
      <c r="K6" s="80"/>
      <c r="L6" s="79"/>
      <c r="M6" s="79"/>
    </row>
    <row r="7" spans="1:19" ht="43.5" x14ac:dyDescent="0.35">
      <c r="A7" s="415" t="s">
        <v>197</v>
      </c>
      <c r="B7" s="286" t="s">
        <v>26</v>
      </c>
      <c r="C7" s="286"/>
      <c r="D7" s="321" t="s">
        <v>316</v>
      </c>
      <c r="E7" s="412" t="s">
        <v>307</v>
      </c>
      <c r="F7" s="321" t="s">
        <v>224</v>
      </c>
      <c r="G7" s="254" t="s">
        <v>564</v>
      </c>
      <c r="H7" s="124" t="s">
        <v>229</v>
      </c>
      <c r="I7" s="4" t="s">
        <v>606</v>
      </c>
      <c r="J7" s="151" t="s">
        <v>607</v>
      </c>
      <c r="K7" s="80"/>
    </row>
    <row r="8" spans="1:19" x14ac:dyDescent="0.35">
      <c r="A8" s="320"/>
      <c r="B8" s="424"/>
      <c r="C8" s="424"/>
      <c r="D8" s="322"/>
      <c r="E8" s="413"/>
      <c r="F8" s="322"/>
      <c r="G8" s="252" t="s">
        <v>563</v>
      </c>
      <c r="H8" s="124">
        <v>2028</v>
      </c>
      <c r="I8" s="2" t="s">
        <v>608</v>
      </c>
      <c r="J8" s="80" t="s">
        <v>230</v>
      </c>
      <c r="K8" s="80"/>
    </row>
    <row r="9" spans="1:19" ht="29" x14ac:dyDescent="0.35">
      <c r="A9" s="83" t="s">
        <v>169</v>
      </c>
      <c r="B9" s="147"/>
      <c r="C9" s="147" t="s">
        <v>219</v>
      </c>
      <c r="D9" s="4"/>
      <c r="E9" s="141"/>
      <c r="F9" s="4" t="s">
        <v>315</v>
      </c>
      <c r="G9" s="4"/>
      <c r="H9" s="2"/>
      <c r="I9" s="2"/>
      <c r="J9" s="80"/>
      <c r="K9" s="80"/>
    </row>
    <row r="10" spans="1:19" ht="43.5" x14ac:dyDescent="0.35">
      <c r="A10" s="415" t="s">
        <v>198</v>
      </c>
      <c r="B10" s="270" t="s">
        <v>26</v>
      </c>
      <c r="C10" s="270"/>
      <c r="D10" s="321" t="s">
        <v>314</v>
      </c>
      <c r="E10" s="412" t="s">
        <v>227</v>
      </c>
      <c r="F10" s="4"/>
      <c r="G10" s="238" t="s">
        <v>611</v>
      </c>
      <c r="H10" s="2" t="s">
        <v>229</v>
      </c>
      <c r="I10" s="2" t="s">
        <v>321</v>
      </c>
      <c r="J10" s="124" t="s">
        <v>230</v>
      </c>
      <c r="K10" s="80"/>
    </row>
    <row r="11" spans="1:19" ht="28" customHeight="1" x14ac:dyDescent="0.35">
      <c r="A11" s="320"/>
      <c r="B11" s="413"/>
      <c r="C11" s="413"/>
      <c r="D11" s="322"/>
      <c r="E11" s="413"/>
      <c r="F11" s="4"/>
      <c r="G11" s="235" t="s">
        <v>612</v>
      </c>
      <c r="H11" s="2" t="s">
        <v>229</v>
      </c>
      <c r="I11" s="4" t="s">
        <v>609</v>
      </c>
      <c r="J11" s="124" t="s">
        <v>610</v>
      </c>
      <c r="K11" s="80"/>
    </row>
    <row r="12" spans="1:19" ht="57" customHeight="1" x14ac:dyDescent="0.35">
      <c r="A12" s="415" t="s">
        <v>170</v>
      </c>
      <c r="B12" s="270" t="s">
        <v>26</v>
      </c>
      <c r="C12" s="270"/>
      <c r="D12" s="420" t="s">
        <v>312</v>
      </c>
      <c r="E12" s="412" t="s">
        <v>313</v>
      </c>
      <c r="F12" s="4"/>
      <c r="G12" s="252" t="s">
        <v>621</v>
      </c>
      <c r="H12" s="2" t="s">
        <v>229</v>
      </c>
      <c r="I12" s="4" t="s">
        <v>622</v>
      </c>
      <c r="J12" s="124" t="s">
        <v>230</v>
      </c>
      <c r="K12" s="80"/>
    </row>
    <row r="13" spans="1:19" ht="29" x14ac:dyDescent="0.35">
      <c r="A13" s="419"/>
      <c r="B13" s="423"/>
      <c r="C13" s="423"/>
      <c r="D13" s="421"/>
      <c r="E13" s="423"/>
      <c r="F13" s="4"/>
      <c r="G13" s="252" t="s">
        <v>614</v>
      </c>
      <c r="H13" s="2" t="s">
        <v>229</v>
      </c>
      <c r="I13" s="4" t="s">
        <v>615</v>
      </c>
      <c r="J13" s="124" t="s">
        <v>616</v>
      </c>
      <c r="K13" s="80"/>
    </row>
    <row r="14" spans="1:19" x14ac:dyDescent="0.35">
      <c r="A14" s="419"/>
      <c r="B14" s="423"/>
      <c r="C14" s="423"/>
      <c r="D14" s="421"/>
      <c r="E14" s="423"/>
      <c r="F14" s="4"/>
      <c r="G14" s="252" t="s">
        <v>613</v>
      </c>
      <c r="H14" s="2" t="s">
        <v>229</v>
      </c>
      <c r="I14" s="4" t="s">
        <v>618</v>
      </c>
      <c r="J14" s="124" t="s">
        <v>230</v>
      </c>
      <c r="K14" s="80"/>
    </row>
    <row r="15" spans="1:19" ht="57.5" customHeight="1" x14ac:dyDescent="0.35">
      <c r="A15" s="419"/>
      <c r="B15" s="423"/>
      <c r="C15" s="423"/>
      <c r="D15" s="421"/>
      <c r="E15" s="423"/>
      <c r="F15" s="4"/>
      <c r="G15" s="409" t="s">
        <v>623</v>
      </c>
      <c r="H15" s="2" t="s">
        <v>229</v>
      </c>
      <c r="I15" s="4" t="s">
        <v>624</v>
      </c>
      <c r="J15" s="124" t="s">
        <v>230</v>
      </c>
      <c r="K15" s="80"/>
    </row>
    <row r="16" spans="1:19" x14ac:dyDescent="0.35">
      <c r="A16" s="320"/>
      <c r="B16" s="413"/>
      <c r="C16" s="413"/>
      <c r="D16" s="422"/>
      <c r="E16" s="413"/>
      <c r="F16" s="4"/>
      <c r="G16" s="252" t="s">
        <v>565</v>
      </c>
      <c r="H16" s="2" t="s">
        <v>229</v>
      </c>
      <c r="I16" s="4" t="s">
        <v>617</v>
      </c>
      <c r="J16" s="124" t="s">
        <v>616</v>
      </c>
      <c r="K16" s="80"/>
    </row>
    <row r="17" spans="1:11" ht="43.5" x14ac:dyDescent="0.35">
      <c r="A17" s="86" t="s">
        <v>199</v>
      </c>
      <c r="B17" s="147" t="s">
        <v>26</v>
      </c>
      <c r="C17" s="147"/>
      <c r="D17" s="4" t="s">
        <v>310</v>
      </c>
      <c r="E17" s="410" t="s">
        <v>308</v>
      </c>
      <c r="F17" s="4"/>
      <c r="G17" s="252" t="s">
        <v>530</v>
      </c>
      <c r="H17" s="124">
        <v>2027</v>
      </c>
      <c r="I17" s="4" t="s">
        <v>311</v>
      </c>
      <c r="J17" s="124" t="s">
        <v>230</v>
      </c>
      <c r="K17" s="80"/>
    </row>
    <row r="18" spans="1:11" ht="43.5" x14ac:dyDescent="0.35">
      <c r="A18" s="425" t="s">
        <v>51</v>
      </c>
      <c r="B18" s="147" t="s">
        <v>26</v>
      </c>
      <c r="C18" s="147"/>
      <c r="D18" s="4" t="s">
        <v>225</v>
      </c>
      <c r="E18" s="410" t="s">
        <v>307</v>
      </c>
      <c r="F18" s="4"/>
      <c r="G18" s="252" t="s">
        <v>619</v>
      </c>
      <c r="H18" s="124">
        <v>2027</v>
      </c>
      <c r="I18" s="4" t="s">
        <v>625</v>
      </c>
      <c r="J18" s="124" t="s">
        <v>230</v>
      </c>
      <c r="K18" s="80"/>
    </row>
    <row r="19" spans="1:11" ht="72.5" x14ac:dyDescent="0.35">
      <c r="A19" s="86" t="s">
        <v>162</v>
      </c>
      <c r="B19" s="147" t="s">
        <v>26</v>
      </c>
      <c r="C19" s="147"/>
      <c r="D19" s="4" t="s">
        <v>309</v>
      </c>
      <c r="E19" s="410" t="s">
        <v>308</v>
      </c>
      <c r="F19" s="4"/>
      <c r="G19" s="252" t="s">
        <v>532</v>
      </c>
      <c r="H19" s="2" t="s">
        <v>229</v>
      </c>
      <c r="I19" s="4" t="s">
        <v>319</v>
      </c>
      <c r="J19" s="124" t="s">
        <v>230</v>
      </c>
      <c r="K19" s="80"/>
    </row>
    <row r="20" spans="1:11" ht="43.5" x14ac:dyDescent="0.35">
      <c r="A20" s="86" t="s">
        <v>52</v>
      </c>
      <c r="B20" s="147" t="s">
        <v>26</v>
      </c>
      <c r="C20" s="147"/>
      <c r="D20" s="4" t="s">
        <v>323</v>
      </c>
      <c r="E20" s="410" t="s">
        <v>307</v>
      </c>
      <c r="F20" s="4"/>
      <c r="G20" s="235" t="s">
        <v>531</v>
      </c>
      <c r="H20" s="124">
        <v>2026</v>
      </c>
      <c r="I20" s="2" t="s">
        <v>258</v>
      </c>
      <c r="J20" s="124" t="s">
        <v>230</v>
      </c>
      <c r="K20" s="80"/>
    </row>
    <row r="21" spans="1:11" x14ac:dyDescent="0.35">
      <c r="A21" s="87"/>
      <c r="B21" s="147"/>
      <c r="C21" s="143"/>
      <c r="D21" s="2"/>
      <c r="E21" s="141"/>
      <c r="F21" s="2"/>
      <c r="G21" s="2"/>
      <c r="H21" s="2"/>
      <c r="I21" s="2"/>
      <c r="J21" s="80"/>
      <c r="K21" s="80"/>
    </row>
    <row r="23" spans="1:11" x14ac:dyDescent="0.35">
      <c r="J23" s="77"/>
    </row>
    <row r="24" spans="1:11" x14ac:dyDescent="0.35">
      <c r="J24" s="77"/>
    </row>
    <row r="25" spans="1:11" x14ac:dyDescent="0.35">
      <c r="J25" s="77"/>
    </row>
    <row r="26" spans="1:11" x14ac:dyDescent="0.35">
      <c r="J26" s="77"/>
    </row>
    <row r="27" spans="1:11" x14ac:dyDescent="0.35">
      <c r="J27" s="77"/>
    </row>
    <row r="28" spans="1:11" x14ac:dyDescent="0.35">
      <c r="J28" s="77"/>
    </row>
    <row r="29" spans="1:11" x14ac:dyDescent="0.35">
      <c r="J29" s="77"/>
    </row>
    <row r="30" spans="1:11" x14ac:dyDescent="0.35">
      <c r="J30" s="77"/>
    </row>
    <row r="31" spans="1:11" x14ac:dyDescent="0.35">
      <c r="J31" s="77"/>
    </row>
    <row r="32" spans="1:11" x14ac:dyDescent="0.35">
      <c r="J32" s="77"/>
    </row>
    <row r="33" spans="10:10" x14ac:dyDescent="0.35">
      <c r="J33" s="77"/>
    </row>
    <row r="34" spans="10:10" x14ac:dyDescent="0.35">
      <c r="J34" s="77"/>
    </row>
    <row r="35" spans="10:10" x14ac:dyDescent="0.35">
      <c r="J35" s="77"/>
    </row>
    <row r="36" spans="10:10" x14ac:dyDescent="0.35">
      <c r="J36" s="77"/>
    </row>
    <row r="37" spans="10:10" x14ac:dyDescent="0.35">
      <c r="J37" s="77"/>
    </row>
    <row r="38" spans="10:10" x14ac:dyDescent="0.35">
      <c r="J38" s="77"/>
    </row>
    <row r="39" spans="10:10" x14ac:dyDescent="0.35">
      <c r="J39" s="77"/>
    </row>
    <row r="40" spans="10:10" x14ac:dyDescent="0.35">
      <c r="J40" s="77"/>
    </row>
    <row r="41" spans="10:10" x14ac:dyDescent="0.35">
      <c r="J41" s="77"/>
    </row>
    <row r="42" spans="10:10" x14ac:dyDescent="0.35">
      <c r="J42" s="77"/>
    </row>
    <row r="43" spans="10:10" x14ac:dyDescent="0.35">
      <c r="J43" s="77"/>
    </row>
  </sheetData>
  <mergeCells count="23">
    <mergeCell ref="D7:D8"/>
    <mergeCell ref="E7:E8"/>
    <mergeCell ref="F7:F8"/>
    <mergeCell ref="D10:D11"/>
    <mergeCell ref="E10:E11"/>
    <mergeCell ref="A12:A16"/>
    <mergeCell ref="B12:B16"/>
    <mergeCell ref="C12:C16"/>
    <mergeCell ref="D12:D16"/>
    <mergeCell ref="E12:E16"/>
    <mergeCell ref="A7:A8"/>
    <mergeCell ref="B7:B8"/>
    <mergeCell ref="C7:C8"/>
    <mergeCell ref="B10:B11"/>
    <mergeCell ref="A10:A11"/>
    <mergeCell ref="C10:C11"/>
    <mergeCell ref="A2:K2"/>
    <mergeCell ref="A4:A5"/>
    <mergeCell ref="B4:B5"/>
    <mergeCell ref="C4:C5"/>
    <mergeCell ref="F4:F5"/>
    <mergeCell ref="D4:D5"/>
    <mergeCell ref="E4:E5"/>
  </mergeCells>
  <hyperlinks>
    <hyperlink ref="A1" location="Sisujuht!A1" display="Algusesse" xr:uid="{00000000-0004-0000-01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5"/>
  <sheetViews>
    <sheetView topLeftCell="A8" zoomScaleNormal="100" workbookViewId="0">
      <selection activeCell="D4" sqref="D4"/>
    </sheetView>
  </sheetViews>
  <sheetFormatPr defaultRowHeight="14.5" x14ac:dyDescent="0.35"/>
  <cols>
    <col min="1" max="1" width="50.7265625" customWidth="1"/>
    <col min="2" max="3" width="8.7265625" style="451"/>
    <col min="4" max="4" width="39.7265625" customWidth="1"/>
    <col min="5" max="5" width="24.7265625" customWidth="1"/>
    <col min="6" max="6" width="29.26953125" customWidth="1"/>
    <col min="7" max="7" width="53.453125" customWidth="1"/>
    <col min="8" max="8" width="25" customWidth="1"/>
    <col min="9" max="9" width="27.81640625" customWidth="1"/>
    <col min="10" max="10" width="26.7265625" customWidth="1"/>
    <col min="11" max="11" width="26.26953125" customWidth="1"/>
    <col min="12" max="12" width="26.7265625" style="1" customWidth="1"/>
    <col min="13" max="13" width="19.7265625" style="1" customWidth="1"/>
    <col min="14" max="14" width="27.7265625" style="1" customWidth="1"/>
  </cols>
  <sheetData>
    <row r="1" spans="1:14" x14ac:dyDescent="0.35">
      <c r="A1" s="3" t="s">
        <v>13</v>
      </c>
    </row>
    <row r="2" spans="1:14" ht="23.25" customHeight="1" x14ac:dyDescent="0.35">
      <c r="A2" s="311" t="s">
        <v>53</v>
      </c>
      <c r="B2" s="312"/>
      <c r="C2" s="312"/>
      <c r="D2" s="312"/>
      <c r="E2" s="312"/>
      <c r="F2" s="312"/>
      <c r="G2" s="312"/>
      <c r="H2" s="312"/>
      <c r="I2" s="312"/>
      <c r="J2" s="312"/>
      <c r="K2" s="317"/>
      <c r="L2" s="94"/>
      <c r="M2" s="94"/>
      <c r="N2" s="94"/>
    </row>
    <row r="3" spans="1:14" ht="29" x14ac:dyDescent="0.35">
      <c r="A3" s="92" t="s">
        <v>14</v>
      </c>
      <c r="B3" s="145" t="s">
        <v>48</v>
      </c>
      <c r="C3" s="145" t="s">
        <v>49</v>
      </c>
      <c r="D3" s="92" t="s">
        <v>18</v>
      </c>
      <c r="E3" s="92" t="s">
        <v>19</v>
      </c>
      <c r="F3" s="92" t="s">
        <v>17</v>
      </c>
      <c r="G3" s="92" t="s">
        <v>50</v>
      </c>
      <c r="H3" s="92" t="s">
        <v>21</v>
      </c>
      <c r="I3" s="92" t="s">
        <v>22</v>
      </c>
      <c r="J3" s="90" t="s">
        <v>23</v>
      </c>
      <c r="K3" s="82" t="s">
        <v>24</v>
      </c>
      <c r="L3" s="94"/>
      <c r="M3" s="94"/>
      <c r="N3" s="94"/>
    </row>
    <row r="4" spans="1:14" ht="58" x14ac:dyDescent="0.35">
      <c r="A4" s="89" t="s">
        <v>200</v>
      </c>
      <c r="B4" s="134"/>
      <c r="C4" s="134" t="s">
        <v>219</v>
      </c>
      <c r="D4" s="2"/>
      <c r="E4" s="2" t="s">
        <v>217</v>
      </c>
      <c r="F4" s="4" t="s">
        <v>292</v>
      </c>
      <c r="G4" s="85"/>
      <c r="H4" s="2"/>
      <c r="I4" s="2"/>
      <c r="J4" s="80"/>
      <c r="K4" s="80"/>
    </row>
    <row r="5" spans="1:14" ht="43.5" x14ac:dyDescent="0.35">
      <c r="A5" s="89" t="s">
        <v>201</v>
      </c>
      <c r="B5" s="134"/>
      <c r="C5" s="134" t="s">
        <v>219</v>
      </c>
      <c r="D5" s="2"/>
      <c r="E5" s="2"/>
      <c r="F5" s="151" t="s">
        <v>291</v>
      </c>
      <c r="G5" s="85"/>
      <c r="H5" s="2"/>
      <c r="I5" s="2"/>
      <c r="J5" s="80"/>
      <c r="K5" s="80"/>
    </row>
    <row r="6" spans="1:14" ht="58" x14ac:dyDescent="0.35">
      <c r="A6" s="89" t="s">
        <v>54</v>
      </c>
      <c r="B6" s="134"/>
      <c r="C6" s="134" t="s">
        <v>219</v>
      </c>
      <c r="D6" s="2"/>
      <c r="E6" s="2"/>
      <c r="F6" s="151" t="s">
        <v>293</v>
      </c>
      <c r="G6" s="85"/>
      <c r="H6" s="2"/>
      <c r="I6" s="2"/>
      <c r="J6" s="80"/>
      <c r="K6" s="80"/>
    </row>
    <row r="7" spans="1:14" ht="116" x14ac:dyDescent="0.35">
      <c r="A7" s="89" t="s">
        <v>202</v>
      </c>
      <c r="B7" s="134" t="s">
        <v>26</v>
      </c>
      <c r="C7" s="134"/>
      <c r="D7" s="219" t="s">
        <v>295</v>
      </c>
      <c r="E7" s="4" t="s">
        <v>294</v>
      </c>
      <c r="F7" s="4"/>
      <c r="G7" s="252" t="s">
        <v>626</v>
      </c>
      <c r="H7" s="124">
        <v>2027</v>
      </c>
      <c r="I7" s="4" t="s">
        <v>296</v>
      </c>
      <c r="J7" s="124" t="s">
        <v>230</v>
      </c>
      <c r="K7" s="80"/>
      <c r="L7" s="96"/>
    </row>
    <row r="8" spans="1:14" ht="58" x14ac:dyDescent="0.35">
      <c r="A8" s="89" t="s">
        <v>203</v>
      </c>
      <c r="B8" s="134" t="s">
        <v>26</v>
      </c>
      <c r="C8" s="134"/>
      <c r="D8" s="219" t="s">
        <v>490</v>
      </c>
      <c r="E8" s="4" t="s">
        <v>294</v>
      </c>
      <c r="F8" s="4"/>
      <c r="G8" s="252" t="s">
        <v>627</v>
      </c>
      <c r="H8" s="124">
        <v>2027</v>
      </c>
      <c r="I8" s="426" t="s">
        <v>628</v>
      </c>
      <c r="J8" s="151" t="s">
        <v>299</v>
      </c>
      <c r="K8" s="80"/>
      <c r="L8" s="96"/>
    </row>
    <row r="9" spans="1:14" ht="60.5" customHeight="1" x14ac:dyDescent="0.35">
      <c r="A9" s="89" t="s">
        <v>167</v>
      </c>
      <c r="B9" s="134" t="s">
        <v>26</v>
      </c>
      <c r="C9" s="134"/>
      <c r="D9" s="4" t="s">
        <v>297</v>
      </c>
      <c r="E9" s="4" t="s">
        <v>294</v>
      </c>
      <c r="F9" s="4"/>
      <c r="G9" s="252" t="s">
        <v>629</v>
      </c>
      <c r="H9" s="124">
        <v>2028</v>
      </c>
      <c r="I9" s="426" t="s">
        <v>630</v>
      </c>
      <c r="J9" s="151" t="s">
        <v>298</v>
      </c>
      <c r="K9" s="80"/>
      <c r="L9" s="96"/>
    </row>
    <row r="10" spans="1:14" ht="43.5" x14ac:dyDescent="0.35">
      <c r="A10" s="89" t="s">
        <v>55</v>
      </c>
      <c r="B10" s="134" t="s">
        <v>26</v>
      </c>
      <c r="C10" s="134"/>
      <c r="D10" s="4" t="s">
        <v>300</v>
      </c>
      <c r="E10" s="4" t="s">
        <v>294</v>
      </c>
      <c r="F10" s="4"/>
      <c r="G10" s="234" t="s">
        <v>566</v>
      </c>
      <c r="H10" s="2" t="s">
        <v>229</v>
      </c>
      <c r="I10" s="4" t="s">
        <v>301</v>
      </c>
      <c r="J10" s="151" t="s">
        <v>230</v>
      </c>
      <c r="K10" s="80"/>
      <c r="L10" s="79"/>
      <c r="M10" s="79"/>
      <c r="N10" s="79"/>
    </row>
    <row r="11" spans="1:14" ht="58" x14ac:dyDescent="0.35">
      <c r="A11" s="89" t="s">
        <v>166</v>
      </c>
      <c r="B11" s="134" t="s">
        <v>26</v>
      </c>
      <c r="C11" s="134"/>
      <c r="D11" s="4" t="s">
        <v>304</v>
      </c>
      <c r="E11" s="4" t="s">
        <v>227</v>
      </c>
      <c r="F11" s="4"/>
      <c r="G11" s="252" t="s">
        <v>533</v>
      </c>
      <c r="H11" s="2" t="s">
        <v>229</v>
      </c>
      <c r="I11" s="4" t="s">
        <v>302</v>
      </c>
      <c r="J11" s="151" t="s">
        <v>303</v>
      </c>
      <c r="K11" s="80"/>
      <c r="L11" s="79"/>
    </row>
    <row r="12" spans="1:14" x14ac:dyDescent="0.35">
      <c r="A12" s="88" t="s">
        <v>31</v>
      </c>
      <c r="B12" s="134"/>
      <c r="C12" s="134"/>
      <c r="D12" s="2"/>
      <c r="E12" s="2"/>
      <c r="F12" s="2"/>
      <c r="G12" s="2"/>
      <c r="H12" s="2"/>
      <c r="I12" s="2"/>
      <c r="J12" s="76"/>
      <c r="K12" s="80"/>
    </row>
    <row r="13" spans="1:14" x14ac:dyDescent="0.35">
      <c r="J13" s="77"/>
      <c r="K13" s="77"/>
    </row>
    <row r="14" spans="1:14" x14ac:dyDescent="0.35">
      <c r="J14" s="77"/>
      <c r="K14" s="77"/>
    </row>
    <row r="15" spans="1:14" x14ac:dyDescent="0.35">
      <c r="J15" s="77"/>
      <c r="K15" s="77"/>
    </row>
    <row r="16" spans="1:14" x14ac:dyDescent="0.35">
      <c r="J16" s="77"/>
      <c r="K16" s="77"/>
    </row>
    <row r="17" spans="10:11" x14ac:dyDescent="0.35">
      <c r="J17" s="77"/>
      <c r="K17" s="77"/>
    </row>
    <row r="18" spans="10:11" x14ac:dyDescent="0.35">
      <c r="J18" s="77"/>
      <c r="K18" s="77"/>
    </row>
    <row r="19" spans="10:11" x14ac:dyDescent="0.35">
      <c r="J19" s="77"/>
      <c r="K19" s="77"/>
    </row>
    <row r="20" spans="10:11" x14ac:dyDescent="0.35">
      <c r="J20" s="77"/>
      <c r="K20" s="77"/>
    </row>
    <row r="21" spans="10:11" x14ac:dyDescent="0.35">
      <c r="J21" s="77"/>
      <c r="K21" s="77"/>
    </row>
    <row r="22" spans="10:11" x14ac:dyDescent="0.35">
      <c r="J22" s="77"/>
      <c r="K22" s="77"/>
    </row>
    <row r="23" spans="10:11" x14ac:dyDescent="0.35">
      <c r="J23" s="77"/>
      <c r="K23" s="77"/>
    </row>
    <row r="24" spans="10:11" x14ac:dyDescent="0.35">
      <c r="J24" s="77"/>
    </row>
    <row r="25" spans="10:11" x14ac:dyDescent="0.35">
      <c r="J25" s="77"/>
    </row>
    <row r="26" spans="10:11" x14ac:dyDescent="0.35">
      <c r="J26" s="77"/>
    </row>
    <row r="27" spans="10:11" x14ac:dyDescent="0.35">
      <c r="J27" s="77"/>
    </row>
    <row r="28" spans="10:11" x14ac:dyDescent="0.35">
      <c r="J28" s="77"/>
    </row>
    <row r="29" spans="10:11" x14ac:dyDescent="0.35">
      <c r="J29" s="77"/>
    </row>
    <row r="30" spans="10:11" x14ac:dyDescent="0.35">
      <c r="J30" s="77"/>
    </row>
    <row r="31" spans="10:11" x14ac:dyDescent="0.35">
      <c r="J31" s="77"/>
    </row>
    <row r="32" spans="10:11" x14ac:dyDescent="0.35">
      <c r="J32" s="77"/>
    </row>
    <row r="33" spans="10:10" x14ac:dyDescent="0.35">
      <c r="J33" s="77"/>
    </row>
    <row r="34" spans="10:10" x14ac:dyDescent="0.35">
      <c r="J34" s="77"/>
    </row>
    <row r="35" spans="10:10" x14ac:dyDescent="0.35">
      <c r="J35" s="77"/>
    </row>
    <row r="36" spans="10:10" x14ac:dyDescent="0.35">
      <c r="J36" s="77"/>
    </row>
    <row r="37" spans="10:10" x14ac:dyDescent="0.35">
      <c r="J37" s="77"/>
    </row>
    <row r="38" spans="10:10" x14ac:dyDescent="0.35">
      <c r="J38" s="77"/>
    </row>
    <row r="39" spans="10:10" x14ac:dyDescent="0.35">
      <c r="J39" s="77"/>
    </row>
    <row r="40" spans="10:10" x14ac:dyDescent="0.35">
      <c r="J40" s="77"/>
    </row>
    <row r="41" spans="10:10" x14ac:dyDescent="0.35">
      <c r="J41" s="77"/>
    </row>
    <row r="42" spans="10:10" x14ac:dyDescent="0.35">
      <c r="J42" s="77"/>
    </row>
    <row r="43" spans="10:10" x14ac:dyDescent="0.35">
      <c r="J43" s="77"/>
    </row>
    <row r="44" spans="10:10" x14ac:dyDescent="0.35">
      <c r="J44" s="77"/>
    </row>
    <row r="45" spans="10:10" x14ac:dyDescent="0.35">
      <c r="J45" s="77"/>
    </row>
  </sheetData>
  <mergeCells count="1">
    <mergeCell ref="A2:K2"/>
  </mergeCells>
  <phoneticPr fontId="11" type="noConversion"/>
  <hyperlinks>
    <hyperlink ref="A1" location="Sisujuht!A1" display="Algusesse" xr:uid="{00000000-0004-0000-04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E507-14F3-4CC8-95FB-5DDCD4EAACA3}">
  <dimension ref="A1:RH63"/>
  <sheetViews>
    <sheetView topLeftCell="A20" zoomScaleNormal="100" workbookViewId="0">
      <selection activeCell="C4" sqref="C4"/>
    </sheetView>
  </sheetViews>
  <sheetFormatPr defaultRowHeight="14.5" x14ac:dyDescent="0.35"/>
  <cols>
    <col min="1" max="1" width="50.7265625" customWidth="1"/>
    <col min="2" max="3" width="8.7265625" style="146"/>
    <col min="4" max="4" width="32" style="75" customWidth="1"/>
    <col min="5" max="5" width="24.7265625" style="75" customWidth="1"/>
    <col min="6" max="6" width="30.7265625" style="75" customWidth="1"/>
    <col min="7" max="7" width="57.26953125" style="427" customWidth="1"/>
    <col min="8" max="8" width="16.7265625" style="112" customWidth="1"/>
    <col min="9" max="9" width="32.1796875" style="75" customWidth="1"/>
    <col min="10" max="10" width="26.81640625" style="75" customWidth="1"/>
    <col min="11" max="11" width="26.26953125" customWidth="1"/>
    <col min="12" max="12" width="19.26953125" customWidth="1"/>
    <col min="13" max="13" width="16" customWidth="1"/>
    <col min="14" max="14" width="22.7265625" customWidth="1"/>
    <col min="15" max="15" width="12.1796875" customWidth="1"/>
  </cols>
  <sheetData>
    <row r="1" spans="1:476" x14ac:dyDescent="0.35">
      <c r="A1" s="110" t="s">
        <v>13</v>
      </c>
    </row>
    <row r="2" spans="1:476" s="108" customFormat="1" ht="32.65" customHeight="1" x14ac:dyDescent="0.35">
      <c r="A2" s="323" t="s">
        <v>80</v>
      </c>
      <c r="B2" s="324"/>
      <c r="C2" s="324"/>
      <c r="D2" s="324"/>
      <c r="E2" s="324"/>
      <c r="F2" s="324"/>
      <c r="G2" s="324"/>
      <c r="H2" s="324"/>
      <c r="I2" s="324"/>
      <c r="J2" s="324"/>
      <c r="K2" s="325"/>
      <c r="L2" s="114"/>
      <c r="M2" s="114"/>
      <c r="N2" s="114"/>
      <c r="O2" s="114"/>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row>
    <row r="3" spans="1:476" s="117" customFormat="1" ht="29" x14ac:dyDescent="0.35">
      <c r="A3" s="92" t="s">
        <v>14</v>
      </c>
      <c r="B3" s="145" t="s">
        <v>48</v>
      </c>
      <c r="C3" s="145" t="s">
        <v>49</v>
      </c>
      <c r="D3" s="92" t="s">
        <v>18</v>
      </c>
      <c r="E3" s="92" t="s">
        <v>19</v>
      </c>
      <c r="F3" s="92" t="s">
        <v>17</v>
      </c>
      <c r="G3" s="129" t="s">
        <v>50</v>
      </c>
      <c r="H3" s="92" t="s">
        <v>21</v>
      </c>
      <c r="I3" s="113" t="s">
        <v>22</v>
      </c>
      <c r="J3" s="90" t="s">
        <v>23</v>
      </c>
      <c r="K3" s="111" t="s">
        <v>24</v>
      </c>
      <c r="L3" s="116"/>
      <c r="M3" s="116"/>
      <c r="N3" s="116"/>
      <c r="O3" s="116"/>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c r="IJ3" s="112"/>
      <c r="IK3" s="112"/>
      <c r="IL3" s="112"/>
      <c r="IM3" s="112"/>
      <c r="IN3" s="112"/>
      <c r="IO3" s="112"/>
      <c r="IP3" s="112"/>
      <c r="IQ3" s="112"/>
      <c r="IR3" s="112"/>
      <c r="IS3" s="112"/>
      <c r="IT3" s="112"/>
      <c r="IU3" s="112"/>
      <c r="IV3" s="112"/>
      <c r="IW3" s="112"/>
      <c r="IX3" s="112"/>
      <c r="IY3" s="112"/>
      <c r="IZ3" s="112"/>
      <c r="JA3" s="112"/>
      <c r="JB3" s="112"/>
      <c r="JC3" s="112"/>
      <c r="JD3" s="112"/>
      <c r="JE3" s="112"/>
      <c r="JF3" s="112"/>
      <c r="JG3" s="112"/>
      <c r="JH3" s="112"/>
      <c r="JI3" s="112"/>
      <c r="JJ3" s="112"/>
      <c r="JK3" s="112"/>
      <c r="JL3" s="112"/>
      <c r="JM3" s="112"/>
      <c r="JN3" s="112"/>
      <c r="JO3" s="112"/>
      <c r="JP3" s="112"/>
      <c r="JQ3" s="112"/>
      <c r="JR3" s="112"/>
      <c r="JS3" s="112"/>
      <c r="JT3" s="112"/>
      <c r="JU3" s="112"/>
      <c r="JV3" s="112"/>
      <c r="JW3" s="112"/>
      <c r="JX3" s="112"/>
      <c r="JY3" s="112"/>
      <c r="JZ3" s="112"/>
      <c r="KA3" s="112"/>
      <c r="KB3" s="112"/>
      <c r="KC3" s="112"/>
      <c r="KD3" s="112"/>
      <c r="KE3" s="112"/>
      <c r="KF3" s="112"/>
      <c r="KG3" s="112"/>
      <c r="KH3" s="112"/>
      <c r="KI3" s="112"/>
      <c r="KJ3" s="112"/>
      <c r="KK3" s="112"/>
      <c r="KL3" s="112"/>
      <c r="KM3" s="112"/>
      <c r="KN3" s="112"/>
      <c r="KO3" s="112"/>
      <c r="KP3" s="112"/>
      <c r="KQ3" s="112"/>
      <c r="KR3" s="112"/>
      <c r="KS3" s="112"/>
      <c r="KT3" s="112"/>
      <c r="KU3" s="112"/>
      <c r="KV3" s="112"/>
      <c r="KW3" s="112"/>
      <c r="KX3" s="112"/>
      <c r="KY3" s="112"/>
      <c r="KZ3" s="112"/>
      <c r="LA3" s="112"/>
      <c r="LB3" s="112"/>
      <c r="LC3" s="112"/>
      <c r="LD3" s="112"/>
      <c r="LE3" s="112"/>
      <c r="LF3" s="112"/>
      <c r="LG3" s="112"/>
      <c r="LH3" s="112"/>
      <c r="LI3" s="112"/>
      <c r="LJ3" s="112"/>
      <c r="LK3" s="112"/>
      <c r="LL3" s="112"/>
      <c r="LM3" s="112"/>
      <c r="LN3" s="112"/>
      <c r="LO3" s="112"/>
      <c r="LP3" s="112"/>
      <c r="LQ3" s="112"/>
      <c r="LR3" s="112"/>
      <c r="LS3" s="112"/>
      <c r="LT3" s="112"/>
      <c r="LU3" s="112"/>
      <c r="LV3" s="112"/>
      <c r="LW3" s="112"/>
      <c r="LX3" s="112"/>
      <c r="LY3" s="112"/>
      <c r="LZ3" s="112"/>
      <c r="MA3" s="112"/>
      <c r="MB3" s="112"/>
      <c r="MC3" s="112"/>
      <c r="MD3" s="112"/>
      <c r="ME3" s="112"/>
      <c r="MF3" s="112"/>
      <c r="MG3" s="112"/>
      <c r="MH3" s="112"/>
      <c r="MI3" s="112"/>
      <c r="MJ3" s="112"/>
      <c r="MK3" s="112"/>
      <c r="ML3" s="112"/>
      <c r="MM3" s="112"/>
      <c r="MN3" s="112"/>
      <c r="MO3" s="112"/>
      <c r="MP3" s="112"/>
      <c r="MQ3" s="112"/>
      <c r="MR3" s="112"/>
      <c r="MS3" s="112"/>
      <c r="MT3" s="112"/>
      <c r="MU3" s="112"/>
      <c r="MV3" s="112"/>
      <c r="MW3" s="112"/>
      <c r="MX3" s="112"/>
      <c r="MY3" s="112"/>
      <c r="MZ3" s="112"/>
      <c r="NA3" s="112"/>
      <c r="NB3" s="112"/>
      <c r="NC3" s="112"/>
      <c r="ND3" s="112"/>
      <c r="NE3" s="112"/>
      <c r="NF3" s="112"/>
      <c r="NG3" s="112"/>
      <c r="NH3" s="112"/>
      <c r="NI3" s="112"/>
      <c r="NJ3" s="112"/>
      <c r="NK3" s="112"/>
      <c r="NL3" s="112"/>
      <c r="NM3" s="112"/>
      <c r="NN3" s="112"/>
      <c r="NO3" s="112"/>
      <c r="NP3" s="112"/>
      <c r="NQ3" s="112"/>
      <c r="NR3" s="112"/>
      <c r="NS3" s="112"/>
      <c r="NT3" s="112"/>
      <c r="NU3" s="112"/>
      <c r="NV3" s="112"/>
      <c r="NW3" s="112"/>
      <c r="NX3" s="112"/>
      <c r="NY3" s="112"/>
      <c r="NZ3" s="112"/>
      <c r="OA3" s="112"/>
      <c r="OB3" s="112"/>
      <c r="OC3" s="112"/>
      <c r="OD3" s="112"/>
      <c r="OE3" s="112"/>
      <c r="OF3" s="112"/>
      <c r="OG3" s="112"/>
      <c r="OH3" s="112"/>
      <c r="OI3" s="112"/>
      <c r="OJ3" s="112"/>
      <c r="OK3" s="112"/>
      <c r="OL3" s="112"/>
      <c r="OM3" s="112"/>
      <c r="ON3" s="112"/>
      <c r="OO3" s="112"/>
      <c r="OP3" s="112"/>
      <c r="OQ3" s="112"/>
      <c r="OR3" s="112"/>
      <c r="OS3" s="112"/>
      <c r="OT3" s="112"/>
      <c r="OU3" s="112"/>
      <c r="OV3" s="112"/>
      <c r="OW3" s="112"/>
      <c r="OX3" s="112"/>
      <c r="OY3" s="112"/>
      <c r="OZ3" s="112"/>
      <c r="PA3" s="112"/>
      <c r="PB3" s="112"/>
      <c r="PC3" s="112"/>
      <c r="PD3" s="112"/>
      <c r="PE3" s="112"/>
      <c r="PF3" s="112"/>
      <c r="PG3" s="112"/>
      <c r="PH3" s="112"/>
      <c r="PI3" s="112"/>
      <c r="PJ3" s="112"/>
      <c r="PK3" s="112"/>
      <c r="PL3" s="112"/>
      <c r="PM3" s="112"/>
      <c r="PN3" s="112"/>
      <c r="PO3" s="112"/>
      <c r="PP3" s="112"/>
      <c r="PQ3" s="112"/>
      <c r="PR3" s="112"/>
      <c r="PS3" s="112"/>
      <c r="PT3" s="112"/>
      <c r="PU3" s="112"/>
      <c r="PV3" s="112"/>
      <c r="PW3" s="112"/>
      <c r="PX3" s="112"/>
      <c r="PY3" s="112"/>
      <c r="PZ3" s="112"/>
      <c r="QA3" s="112"/>
      <c r="QB3" s="112"/>
      <c r="QC3" s="112"/>
      <c r="QD3" s="112"/>
      <c r="QE3" s="112"/>
      <c r="QF3" s="112"/>
      <c r="QG3" s="112"/>
      <c r="QH3" s="112"/>
      <c r="QI3" s="112"/>
      <c r="QJ3" s="112"/>
      <c r="QK3" s="112"/>
      <c r="QL3" s="112"/>
      <c r="QM3" s="112"/>
      <c r="QN3" s="112"/>
      <c r="QO3" s="112"/>
      <c r="QP3" s="112"/>
      <c r="QQ3" s="112"/>
      <c r="QR3" s="112"/>
      <c r="QS3" s="112"/>
      <c r="QT3" s="112"/>
      <c r="QU3" s="112"/>
      <c r="QV3" s="112"/>
      <c r="QW3" s="112"/>
      <c r="QX3" s="112"/>
      <c r="QY3" s="112"/>
      <c r="QZ3" s="112"/>
      <c r="RA3" s="112"/>
      <c r="RB3" s="112"/>
      <c r="RC3" s="112"/>
      <c r="RD3" s="112"/>
      <c r="RE3" s="112"/>
      <c r="RF3" s="112"/>
      <c r="RG3" s="112"/>
      <c r="RH3" s="112"/>
    </row>
    <row r="4" spans="1:476" s="108" customFormat="1" ht="58" x14ac:dyDescent="0.35">
      <c r="A4" s="89" t="s">
        <v>154</v>
      </c>
      <c r="B4" s="147" t="s">
        <v>26</v>
      </c>
      <c r="C4" s="147"/>
      <c r="D4" s="140" t="s">
        <v>266</v>
      </c>
      <c r="E4" s="137" t="s">
        <v>220</v>
      </c>
      <c r="F4" s="141"/>
      <c r="G4" s="428" t="s">
        <v>534</v>
      </c>
      <c r="H4" s="139" t="s">
        <v>229</v>
      </c>
      <c r="I4" s="138" t="s">
        <v>265</v>
      </c>
      <c r="J4" s="139" t="s">
        <v>230</v>
      </c>
      <c r="K4" s="115"/>
      <c r="L4" s="79"/>
      <c r="M4" s="79"/>
      <c r="N4" s="79"/>
      <c r="O4" s="79"/>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row>
    <row r="5" spans="1:476" s="108" customFormat="1" ht="43.5" x14ac:dyDescent="0.35">
      <c r="A5" s="89" t="s">
        <v>204</v>
      </c>
      <c r="B5" s="147" t="s">
        <v>26</v>
      </c>
      <c r="C5" s="147"/>
      <c r="D5" s="140" t="s">
        <v>268</v>
      </c>
      <c r="E5" s="137" t="s">
        <v>226</v>
      </c>
      <c r="F5" s="141"/>
      <c r="G5" s="428" t="s">
        <v>535</v>
      </c>
      <c r="H5" s="139" t="s">
        <v>229</v>
      </c>
      <c r="I5" s="138" t="s">
        <v>267</v>
      </c>
      <c r="J5" s="139" t="s">
        <v>230</v>
      </c>
      <c r="K5" s="11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row>
    <row r="6" spans="1:476" s="108" customFormat="1" ht="61.5" customHeight="1" x14ac:dyDescent="0.35">
      <c r="A6" s="89" t="s">
        <v>205</v>
      </c>
      <c r="B6" s="147" t="s">
        <v>26</v>
      </c>
      <c r="C6" s="147"/>
      <c r="D6" s="140" t="s">
        <v>271</v>
      </c>
      <c r="E6" s="137" t="s">
        <v>226</v>
      </c>
      <c r="F6" s="141"/>
      <c r="G6" s="428" t="s">
        <v>536</v>
      </c>
      <c r="H6" s="139" t="s">
        <v>229</v>
      </c>
      <c r="I6" s="138" t="s">
        <v>269</v>
      </c>
      <c r="J6" s="139" t="s">
        <v>230</v>
      </c>
      <c r="K6" s="115"/>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row>
    <row r="7" spans="1:476" s="108" customFormat="1" ht="43.5" x14ac:dyDescent="0.35">
      <c r="A7" s="89" t="s">
        <v>206</v>
      </c>
      <c r="B7" s="147" t="s">
        <v>26</v>
      </c>
      <c r="C7" s="147"/>
      <c r="D7" s="140" t="s">
        <v>272</v>
      </c>
      <c r="E7" s="137" t="s">
        <v>226</v>
      </c>
      <c r="F7" s="141"/>
      <c r="G7" s="428" t="s">
        <v>537</v>
      </c>
      <c r="H7" s="139" t="s">
        <v>229</v>
      </c>
      <c r="I7" s="138" t="s">
        <v>270</v>
      </c>
      <c r="J7" s="139" t="s">
        <v>230</v>
      </c>
      <c r="K7" s="115"/>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row>
    <row r="8" spans="1:476" s="108" customFormat="1" ht="43.5" x14ac:dyDescent="0.35">
      <c r="A8" s="415" t="s">
        <v>634</v>
      </c>
      <c r="B8" s="270" t="s">
        <v>26</v>
      </c>
      <c r="C8" s="270"/>
      <c r="D8" s="436" t="s">
        <v>273</v>
      </c>
      <c r="E8" s="436" t="s">
        <v>226</v>
      </c>
      <c r="F8" s="141"/>
      <c r="G8" s="429" t="s">
        <v>636</v>
      </c>
      <c r="H8" s="139">
        <v>2027</v>
      </c>
      <c r="I8" s="253" t="s">
        <v>637</v>
      </c>
      <c r="J8" s="139" t="s">
        <v>230</v>
      </c>
      <c r="K8" s="115"/>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row>
    <row r="9" spans="1:476" s="108" customFormat="1" ht="29" x14ac:dyDescent="0.35">
      <c r="A9" s="419"/>
      <c r="B9" s="423"/>
      <c r="C9" s="423"/>
      <c r="D9" s="434"/>
      <c r="E9" s="434"/>
      <c r="F9" s="141"/>
      <c r="G9" s="430" t="s">
        <v>567</v>
      </c>
      <c r="H9" s="139">
        <v>2028</v>
      </c>
      <c r="I9" s="253" t="s">
        <v>640</v>
      </c>
      <c r="J9" s="139" t="s">
        <v>230</v>
      </c>
      <c r="K9" s="115"/>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row>
    <row r="10" spans="1:476" s="108" customFormat="1" ht="43.5" x14ac:dyDescent="0.35">
      <c r="A10" s="419"/>
      <c r="B10" s="423"/>
      <c r="C10" s="423"/>
      <c r="D10" s="434"/>
      <c r="E10" s="434"/>
      <c r="F10" s="141"/>
      <c r="G10" s="430" t="s">
        <v>568</v>
      </c>
      <c r="H10" s="139" t="s">
        <v>229</v>
      </c>
      <c r="I10" s="253" t="s">
        <v>638</v>
      </c>
      <c r="J10" s="139" t="s">
        <v>639</v>
      </c>
      <c r="K10" s="115"/>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row>
    <row r="11" spans="1:476" s="108" customFormat="1" ht="43.5" x14ac:dyDescent="0.35">
      <c r="A11" s="320"/>
      <c r="B11" s="413"/>
      <c r="C11" s="413"/>
      <c r="D11" s="435"/>
      <c r="E11" s="435"/>
      <c r="F11" s="141"/>
      <c r="G11" s="430" t="s">
        <v>635</v>
      </c>
      <c r="H11" s="139" t="s">
        <v>229</v>
      </c>
      <c r="I11" s="253" t="s">
        <v>569</v>
      </c>
      <c r="J11" s="139" t="s">
        <v>639</v>
      </c>
      <c r="K11" s="115"/>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row>
    <row r="12" spans="1:476" s="108" customFormat="1" ht="43.5" x14ac:dyDescent="0.35">
      <c r="A12" s="89" t="s">
        <v>155</v>
      </c>
      <c r="B12" s="147" t="s">
        <v>26</v>
      </c>
      <c r="C12" s="147"/>
      <c r="D12" s="140" t="s">
        <v>274</v>
      </c>
      <c r="E12" s="137" t="s">
        <v>226</v>
      </c>
      <c r="F12" s="137"/>
      <c r="G12" s="428" t="s">
        <v>538</v>
      </c>
      <c r="H12" s="139">
        <v>2027</v>
      </c>
      <c r="I12" s="144" t="s">
        <v>270</v>
      </c>
      <c r="J12" s="139" t="s">
        <v>230</v>
      </c>
      <c r="K12" s="115"/>
      <c r="L12" s="79"/>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row>
    <row r="13" spans="1:476" s="108" customFormat="1" ht="43.5" x14ac:dyDescent="0.35">
      <c r="A13" s="89" t="s">
        <v>207</v>
      </c>
      <c r="B13" s="147" t="s">
        <v>26</v>
      </c>
      <c r="C13" s="147"/>
      <c r="D13" s="140" t="s">
        <v>221</v>
      </c>
      <c r="E13" s="137" t="s">
        <v>226</v>
      </c>
      <c r="F13" s="137"/>
      <c r="G13" s="428" t="s">
        <v>539</v>
      </c>
      <c r="H13" s="139">
        <v>2026</v>
      </c>
      <c r="I13" s="144" t="s">
        <v>275</v>
      </c>
      <c r="J13" s="139" t="s">
        <v>230</v>
      </c>
      <c r="K13" s="115"/>
      <c r="L13" s="79"/>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row>
    <row r="14" spans="1:476" s="108" customFormat="1" ht="58" x14ac:dyDescent="0.35">
      <c r="A14" s="89" t="s">
        <v>209</v>
      </c>
      <c r="B14" s="147" t="s">
        <v>26</v>
      </c>
      <c r="C14" s="147"/>
      <c r="D14" s="140" t="s">
        <v>281</v>
      </c>
      <c r="E14" s="137" t="s">
        <v>226</v>
      </c>
      <c r="F14" s="137"/>
      <c r="G14" s="430" t="s">
        <v>540</v>
      </c>
      <c r="H14" s="139">
        <v>2027</v>
      </c>
      <c r="I14" s="144" t="s">
        <v>276</v>
      </c>
      <c r="J14" s="139" t="s">
        <v>230</v>
      </c>
      <c r="K14" s="80"/>
      <c r="L14" s="79"/>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row>
    <row r="15" spans="1:476" s="108" customFormat="1" ht="58" x14ac:dyDescent="0.35">
      <c r="A15" s="89" t="s">
        <v>208</v>
      </c>
      <c r="B15" s="147"/>
      <c r="C15" s="147" t="s">
        <v>219</v>
      </c>
      <c r="D15" s="140"/>
      <c r="E15" s="137"/>
      <c r="F15" s="140" t="s">
        <v>277</v>
      </c>
      <c r="G15" s="431"/>
      <c r="H15" s="139"/>
      <c r="I15" s="144"/>
      <c r="J15" s="139"/>
      <c r="K15" s="80"/>
      <c r="L15" s="79"/>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row>
    <row r="16" spans="1:476" s="108" customFormat="1" ht="58" x14ac:dyDescent="0.35">
      <c r="A16" s="89" t="s">
        <v>210</v>
      </c>
      <c r="B16" s="147"/>
      <c r="C16" s="147" t="s">
        <v>219</v>
      </c>
      <c r="D16" s="140"/>
      <c r="E16" s="137"/>
      <c r="F16" s="140" t="s">
        <v>278</v>
      </c>
      <c r="G16" s="431"/>
      <c r="H16" s="139"/>
      <c r="I16" s="144"/>
      <c r="J16" s="139"/>
      <c r="K16" s="80"/>
      <c r="L16" s="79"/>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row>
    <row r="17" spans="1:476" s="108" customFormat="1" ht="72.5" x14ac:dyDescent="0.35">
      <c r="A17" s="89" t="s">
        <v>211</v>
      </c>
      <c r="B17" s="147" t="s">
        <v>26</v>
      </c>
      <c r="C17" s="147"/>
      <c r="D17" s="255" t="s">
        <v>541</v>
      </c>
      <c r="E17" s="137" t="s">
        <v>227</v>
      </c>
      <c r="F17" s="137"/>
      <c r="G17" s="430" t="s">
        <v>542</v>
      </c>
      <c r="H17" s="139">
        <v>2027</v>
      </c>
      <c r="I17" s="144" t="s">
        <v>279</v>
      </c>
      <c r="J17" s="139" t="s">
        <v>230</v>
      </c>
      <c r="K17" s="80"/>
      <c r="L17" s="79"/>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row>
    <row r="18" spans="1:476" s="108" customFormat="1" ht="58" x14ac:dyDescent="0.35">
      <c r="A18" s="89" t="s">
        <v>212</v>
      </c>
      <c r="B18" s="147" t="s">
        <v>26</v>
      </c>
      <c r="C18" s="147"/>
      <c r="D18" s="220" t="s">
        <v>491</v>
      </c>
      <c r="E18" s="137" t="s">
        <v>226</v>
      </c>
      <c r="F18" s="137"/>
      <c r="G18" s="428" t="s">
        <v>543</v>
      </c>
      <c r="H18" s="139">
        <v>2028</v>
      </c>
      <c r="I18" s="144" t="s">
        <v>280</v>
      </c>
      <c r="J18" s="139" t="s">
        <v>230</v>
      </c>
      <c r="K18" s="80"/>
      <c r="L18" s="79"/>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row>
    <row r="19" spans="1:476" s="108" customFormat="1" ht="166.5" customHeight="1" x14ac:dyDescent="0.35">
      <c r="A19" s="89" t="s">
        <v>213</v>
      </c>
      <c r="B19" s="147" t="s">
        <v>26</v>
      </c>
      <c r="C19" s="147"/>
      <c r="D19" s="220" t="s">
        <v>492</v>
      </c>
      <c r="E19" s="137"/>
      <c r="F19" s="137"/>
      <c r="G19" s="430" t="s">
        <v>571</v>
      </c>
      <c r="H19" s="139">
        <v>2027</v>
      </c>
      <c r="I19" s="256" t="s">
        <v>641</v>
      </c>
      <c r="J19" s="139" t="s">
        <v>230</v>
      </c>
      <c r="K19" s="80"/>
      <c r="L19" s="7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row>
    <row r="20" spans="1:476" s="108" customFormat="1" ht="166.5" customHeight="1" x14ac:dyDescent="0.35">
      <c r="A20" s="89"/>
      <c r="B20" s="147"/>
      <c r="C20" s="147"/>
      <c r="D20" s="220"/>
      <c r="E20" s="137"/>
      <c r="F20" s="137"/>
      <c r="G20" s="430" t="s">
        <v>570</v>
      </c>
      <c r="H20" s="139"/>
      <c r="I20" s="256" t="s">
        <v>643</v>
      </c>
      <c r="J20" s="139" t="s">
        <v>230</v>
      </c>
      <c r="K20" s="80"/>
      <c r="L20" s="79"/>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row>
    <row r="21" spans="1:476" s="108" customFormat="1" ht="72.5" x14ac:dyDescent="0.35">
      <c r="A21" s="89" t="s">
        <v>214</v>
      </c>
      <c r="B21" s="147" t="s">
        <v>26</v>
      </c>
      <c r="C21" s="147"/>
      <c r="D21" s="255" t="s">
        <v>544</v>
      </c>
      <c r="E21" s="137"/>
      <c r="F21" s="137"/>
      <c r="G21" s="430" t="s">
        <v>545</v>
      </c>
      <c r="H21" s="139">
        <v>2026</v>
      </c>
      <c r="I21" s="144" t="s">
        <v>282</v>
      </c>
      <c r="J21" s="139" t="s">
        <v>230</v>
      </c>
      <c r="K21" s="80"/>
      <c r="L21" s="79"/>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row>
    <row r="22" spans="1:476" s="108" customFormat="1" ht="87" x14ac:dyDescent="0.35">
      <c r="A22" s="89" t="s">
        <v>159</v>
      </c>
      <c r="B22" s="147" t="s">
        <v>26</v>
      </c>
      <c r="C22" s="147"/>
      <c r="D22" s="140" t="s">
        <v>283</v>
      </c>
      <c r="E22" s="137"/>
      <c r="F22" s="137"/>
      <c r="G22" s="430" t="s">
        <v>546</v>
      </c>
      <c r="H22" s="139">
        <v>2027</v>
      </c>
      <c r="I22" s="144" t="s">
        <v>284</v>
      </c>
      <c r="J22" s="139" t="s">
        <v>230</v>
      </c>
      <c r="K22" s="80"/>
      <c r="L22" s="79"/>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row>
    <row r="23" spans="1:476" s="109" customFormat="1" ht="58" x14ac:dyDescent="0.35">
      <c r="A23" s="122" t="s">
        <v>156</v>
      </c>
      <c r="B23" s="147" t="s">
        <v>26</v>
      </c>
      <c r="C23" s="147"/>
      <c r="D23" s="140" t="s">
        <v>285</v>
      </c>
      <c r="E23" s="137" t="s">
        <v>290</v>
      </c>
      <c r="F23" s="137"/>
      <c r="G23" s="428" t="s">
        <v>285</v>
      </c>
      <c r="H23" s="139" t="s">
        <v>642</v>
      </c>
      <c r="I23" s="138"/>
      <c r="J23" s="139"/>
      <c r="K23" s="80"/>
      <c r="L23" s="79"/>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row>
    <row r="24" spans="1:476" s="109" customFormat="1" ht="72.5" x14ac:dyDescent="0.35">
      <c r="A24" s="148" t="s">
        <v>158</v>
      </c>
      <c r="B24" s="147"/>
      <c r="C24" s="147" t="s">
        <v>219</v>
      </c>
      <c r="D24" s="140"/>
      <c r="E24" s="137"/>
      <c r="F24" s="140" t="s">
        <v>651</v>
      </c>
      <c r="G24" s="437"/>
      <c r="H24" s="438"/>
      <c r="I24" s="253"/>
      <c r="J24" s="253"/>
      <c r="K24" s="80"/>
      <c r="L24" s="79"/>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row>
    <row r="25" spans="1:476" s="109" customFormat="1" ht="116" x14ac:dyDescent="0.35">
      <c r="A25" s="122" t="s">
        <v>160</v>
      </c>
      <c r="B25" s="147"/>
      <c r="C25" s="147" t="s">
        <v>219</v>
      </c>
      <c r="D25" s="140"/>
      <c r="E25" s="137"/>
      <c r="F25" s="140" t="s">
        <v>645</v>
      </c>
      <c r="G25" s="428" t="s">
        <v>644</v>
      </c>
      <c r="H25" s="139" t="s">
        <v>642</v>
      </c>
      <c r="I25" s="138"/>
      <c r="J25" s="139"/>
      <c r="K25" s="80"/>
      <c r="L25" s="79"/>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row>
    <row r="26" spans="1:476" s="109" customFormat="1" ht="72.5" x14ac:dyDescent="0.35">
      <c r="A26" s="122" t="s">
        <v>215</v>
      </c>
      <c r="B26" s="147" t="s">
        <v>26</v>
      </c>
      <c r="C26" s="147"/>
      <c r="D26" s="140" t="s">
        <v>286</v>
      </c>
      <c r="E26" s="140" t="s">
        <v>287</v>
      </c>
      <c r="F26" s="137"/>
      <c r="G26" s="428" t="s">
        <v>547</v>
      </c>
      <c r="H26" s="139" t="s">
        <v>229</v>
      </c>
      <c r="I26" s="138" t="s">
        <v>270</v>
      </c>
      <c r="J26" s="139" t="s">
        <v>288</v>
      </c>
      <c r="K26" s="80"/>
      <c r="L26" s="79"/>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row>
    <row r="27" spans="1:476" s="109" customFormat="1" ht="72.5" x14ac:dyDescent="0.35">
      <c r="A27" s="122" t="s">
        <v>161</v>
      </c>
      <c r="B27" s="147" t="s">
        <v>26</v>
      </c>
      <c r="C27" s="147"/>
      <c r="D27" s="140" t="s">
        <v>286</v>
      </c>
      <c r="E27" s="140" t="s">
        <v>287</v>
      </c>
      <c r="F27" s="137"/>
      <c r="G27" s="428" t="s">
        <v>548</v>
      </c>
      <c r="H27" s="139">
        <v>2027</v>
      </c>
      <c r="I27" s="138" t="s">
        <v>270</v>
      </c>
      <c r="J27" s="139" t="s">
        <v>288</v>
      </c>
      <c r="K27" s="80"/>
      <c r="L27" s="79"/>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row>
    <row r="28" spans="1:476" s="109" customFormat="1" ht="58" x14ac:dyDescent="0.35">
      <c r="A28" s="122" t="s">
        <v>157</v>
      </c>
      <c r="B28" s="147" t="s">
        <v>26</v>
      </c>
      <c r="C28" s="147"/>
      <c r="D28" s="140" t="s">
        <v>286</v>
      </c>
      <c r="E28" s="140" t="s">
        <v>287</v>
      </c>
      <c r="F28" s="137"/>
      <c r="G28" s="428" t="s">
        <v>549</v>
      </c>
      <c r="H28" s="139">
        <v>2028</v>
      </c>
      <c r="I28" s="138" t="s">
        <v>289</v>
      </c>
      <c r="J28" s="139" t="s">
        <v>288</v>
      </c>
      <c r="K28" s="80"/>
      <c r="L28" s="79"/>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row>
    <row r="29" spans="1:476" s="109" customFormat="1" x14ac:dyDescent="0.35">
      <c r="A29" s="122" t="s">
        <v>31</v>
      </c>
      <c r="B29" s="147"/>
      <c r="C29" s="147"/>
      <c r="D29" s="137"/>
      <c r="E29" s="137"/>
      <c r="F29" s="137"/>
      <c r="G29" s="432"/>
      <c r="H29" s="139"/>
      <c r="I29" s="138"/>
      <c r="J29" s="139"/>
      <c r="K29" s="80"/>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row>
    <row r="30" spans="1:476" x14ac:dyDescent="0.35">
      <c r="J30" s="112"/>
    </row>
    <row r="31" spans="1:476" x14ac:dyDescent="0.35">
      <c r="J31" s="112"/>
    </row>
    <row r="32" spans="1:476" x14ac:dyDescent="0.35">
      <c r="J32" s="112"/>
    </row>
    <row r="33" spans="10:10" x14ac:dyDescent="0.35">
      <c r="J33" s="112"/>
    </row>
    <row r="34" spans="10:10" x14ac:dyDescent="0.35">
      <c r="J34" s="112"/>
    </row>
    <row r="35" spans="10:10" x14ac:dyDescent="0.35">
      <c r="J35" s="112"/>
    </row>
    <row r="36" spans="10:10" x14ac:dyDescent="0.35">
      <c r="J36" s="112"/>
    </row>
    <row r="37" spans="10:10" x14ac:dyDescent="0.35">
      <c r="J37" s="112"/>
    </row>
    <row r="38" spans="10:10" x14ac:dyDescent="0.35">
      <c r="J38" s="112"/>
    </row>
    <row r="39" spans="10:10" x14ac:dyDescent="0.35">
      <c r="J39" s="112"/>
    </row>
    <row r="40" spans="10:10" x14ac:dyDescent="0.35">
      <c r="J40" s="112"/>
    </row>
    <row r="41" spans="10:10" x14ac:dyDescent="0.35">
      <c r="J41" s="112"/>
    </row>
    <row r="42" spans="10:10" x14ac:dyDescent="0.35">
      <c r="J42" s="112"/>
    </row>
    <row r="43" spans="10:10" x14ac:dyDescent="0.35">
      <c r="J43" s="112"/>
    </row>
    <row r="44" spans="10:10" x14ac:dyDescent="0.35">
      <c r="J44" s="112"/>
    </row>
    <row r="45" spans="10:10" x14ac:dyDescent="0.35">
      <c r="J45" s="112"/>
    </row>
    <row r="46" spans="10:10" x14ac:dyDescent="0.35">
      <c r="J46" s="112"/>
    </row>
    <row r="47" spans="10:10" x14ac:dyDescent="0.35">
      <c r="J47" s="112"/>
    </row>
    <row r="48" spans="10:10" x14ac:dyDescent="0.35">
      <c r="J48" s="112"/>
    </row>
    <row r="49" spans="10:10" x14ac:dyDescent="0.35">
      <c r="J49" s="112"/>
    </row>
    <row r="50" spans="10:10" x14ac:dyDescent="0.35">
      <c r="J50" s="112"/>
    </row>
    <row r="51" spans="10:10" x14ac:dyDescent="0.35">
      <c r="J51" s="112"/>
    </row>
    <row r="52" spans="10:10" x14ac:dyDescent="0.35">
      <c r="J52" s="112"/>
    </row>
    <row r="53" spans="10:10" x14ac:dyDescent="0.35">
      <c r="J53" s="112"/>
    </row>
    <row r="54" spans="10:10" x14ac:dyDescent="0.35">
      <c r="J54" s="112"/>
    </row>
    <row r="55" spans="10:10" x14ac:dyDescent="0.35">
      <c r="J55" s="112"/>
    </row>
    <row r="56" spans="10:10" x14ac:dyDescent="0.35">
      <c r="J56" s="112"/>
    </row>
    <row r="57" spans="10:10" x14ac:dyDescent="0.35">
      <c r="J57" s="112"/>
    </row>
    <row r="58" spans="10:10" x14ac:dyDescent="0.35">
      <c r="J58" s="112"/>
    </row>
    <row r="59" spans="10:10" x14ac:dyDescent="0.35">
      <c r="J59" s="112"/>
    </row>
    <row r="60" spans="10:10" x14ac:dyDescent="0.35">
      <c r="J60" s="112"/>
    </row>
    <row r="61" spans="10:10" x14ac:dyDescent="0.35">
      <c r="J61" s="112"/>
    </row>
    <row r="62" spans="10:10" x14ac:dyDescent="0.35">
      <c r="J62" s="112"/>
    </row>
    <row r="63" spans="10:10" x14ac:dyDescent="0.35">
      <c r="J63" s="112"/>
    </row>
  </sheetData>
  <mergeCells count="6">
    <mergeCell ref="A2:K2"/>
    <mergeCell ref="A8:A11"/>
    <mergeCell ref="B8:B11"/>
    <mergeCell ref="C8:C11"/>
    <mergeCell ref="D8:D11"/>
    <mergeCell ref="E8:E11"/>
  </mergeCells>
  <hyperlinks>
    <hyperlink ref="A1" location="Sisujuht!A1" display="Algusesse" xr:uid="{385BF413-A0EE-4589-9D5B-1F33AB414C88}"/>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1e586649-7317-42fb-8949-66923d34ba7e}" enabled="0" method="" siteId="{1e586649-7317-42fb-8949-66923d34ba7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Sisukord</vt:lpstr>
      <vt:lpstr>Maakasutus ja ... </vt:lpstr>
      <vt:lpstr>Looduskeskkond</vt:lpstr>
      <vt:lpstr>Energeetika ja...</vt:lpstr>
      <vt:lpstr>Taristu ja ehitised</vt:lpstr>
      <vt:lpstr>Liikuvus</vt:lpstr>
      <vt:lpstr>Elanikkonnakaitse</vt:lpstr>
      <vt:lpstr>Majandus</vt:lpstr>
      <vt:lpstr>Ringmajandus ja veemajandus</vt:lpstr>
      <vt:lpstr>Biomajandus</vt:lpstr>
      <vt:lpstr>Kogukond, ...</vt:lpstr>
      <vt:lpstr>Täpsem energeetika seirekava</vt:lpstr>
    </vt:vector>
  </TitlesOfParts>
  <Manager/>
  <Company>Keskkonnaministeeriumi Infotehnoloogiakeskus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Kati-Liis Kensap</dc:creator>
  <cp:keywords/>
  <dc:description/>
  <cp:lastModifiedBy>RAUL ALTNURME</cp:lastModifiedBy>
  <cp:revision/>
  <cp:lastPrinted>2025-09-22T17:29:39Z</cp:lastPrinted>
  <dcterms:created xsi:type="dcterms:W3CDTF">2020-03-10T11:13:57Z</dcterms:created>
  <dcterms:modified xsi:type="dcterms:W3CDTF">2025-10-26T21:43:02Z</dcterms:modified>
  <cp:category/>
  <cp:contentStatus/>
</cp:coreProperties>
</file>